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icole\Budget_Finance\FY 2022\FY 22 Preparations\Booklet\Final Booklets\"/>
    </mc:Choice>
  </mc:AlternateContent>
  <xr:revisionPtr revIDLastSave="0" documentId="13_ncr:1_{DF10CC3E-06A3-42B6-A43D-BE18E6AC54E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ummary" sheetId="1" r:id="rId1"/>
    <sheet name="Graph" sheetId="2" r:id="rId2"/>
    <sheet name="Graph Compare" sheetId="3" r:id="rId3"/>
    <sheet name="Rev Summ" sheetId="4" r:id="rId4"/>
    <sheet name="Exp by Function" sheetId="5" r:id="rId5"/>
    <sheet name="Comparison-Function" sheetId="6" r:id="rId6"/>
    <sheet name="Exp by Classification" sheetId="7" r:id="rId7"/>
    <sheet name="Comparison-Classfication" sheetId="8" r:id="rId8"/>
    <sheet name="Exp Summary" sheetId="9" r:id="rId9"/>
    <sheet name="Capital" sheetId="10" r:id="rId10"/>
    <sheet name="Auxiliary" sheetId="11" r:id="rId11"/>
    <sheet name="Restricted" sheetId="12" r:id="rId12"/>
    <sheet name="Endowment" sheetId="13" r:id="rId13"/>
    <sheet name="Plant-Regular" sheetId="14" r:id="rId14"/>
    <sheet name="Section 140.0045" sheetId="15" r:id="rId15"/>
  </sheets>
  <externalReferences>
    <externalReference r:id="rId16"/>
    <externalReference r:id="rId17"/>
    <externalReference r:id="rId18"/>
  </externalReferences>
  <definedNames>
    <definedName name="nereida">#N/A</definedName>
    <definedName name="_xlnm.Print_Area" localSheetId="10">Auxiliary!$A$1:$G$103</definedName>
    <definedName name="_xlnm.Print_Area" localSheetId="9">Capital!$A$1:$E$68</definedName>
    <definedName name="_xlnm.Print_Area" localSheetId="7">'Comparison-Classfication'!$A$1:$J$52</definedName>
    <definedName name="_xlnm.Print_Area" localSheetId="5">'Comparison-Function'!$A$1:$J$54</definedName>
    <definedName name="_xlnm.Print_Area" localSheetId="12">Endowment!$A$1:$G$104</definedName>
    <definedName name="_xlnm.Print_Area" localSheetId="6">'Exp by Classification'!$A$1:$F$46</definedName>
    <definedName name="_xlnm.Print_Area" localSheetId="4">'Exp by Function'!$A$1:$F$47</definedName>
    <definedName name="_xlnm.Print_Area" localSheetId="8">'Exp Summary'!$A$1:$AA$50</definedName>
    <definedName name="_xlnm.Print_Area" localSheetId="1">Graph!$A$1:$F$49</definedName>
    <definedName name="_xlnm.Print_Area" localSheetId="2">'Graph Compare'!$A$1:$J$54</definedName>
    <definedName name="_xlnm.Print_Area" localSheetId="13">'Plant-Regular'!$A$1:$E$35</definedName>
    <definedName name="_xlnm.Print_Area" localSheetId="11">Restricted!$B$1:$H$104</definedName>
    <definedName name="_xlnm.Print_Area" localSheetId="3">'Rev Summ'!$A$1:$BQ$45</definedName>
    <definedName name="_xlnm.Print_Area" localSheetId="14">'Section 140.0045'!$A$1:$O$25</definedName>
    <definedName name="_xlnm.Print_Area" localSheetId="0">Summary!$A$1:$E$26</definedName>
    <definedName name="_xlnm.Print_Area">Summary!$A$1:$E$25</definedName>
    <definedName name="_xlnm.Print_Titles" localSheetId="10">Auxiliary!$1:$10</definedName>
    <definedName name="_xlnm.Print_Titles" localSheetId="12">Endowment!$1:$10</definedName>
    <definedName name="_xlnm.Print_Titles" localSheetId="11">Restricted!$1:$10</definedName>
    <definedName name="_xlnm.Print_Titles" localSheetId="14">'Section 140.0045'!$A:$B</definedName>
    <definedName name="_xlnm.Print_Titles">#N/A</definedName>
    <definedName name="Tuition">'[1]Proj Rev &amp; Expend'!$A$1:$Q$136</definedName>
  </definedNames>
  <calcPr calcId="191029"/>
</workbook>
</file>

<file path=xl/calcChain.xml><?xml version="1.0" encoding="utf-8"?>
<calcChain xmlns="http://schemas.openxmlformats.org/spreadsheetml/2006/main">
  <c r="M16" i="15" l="1"/>
  <c r="O15" i="15"/>
  <c r="O18" i="15" s="1"/>
  <c r="M15" i="15"/>
  <c r="M18" i="15" s="1"/>
  <c r="K15" i="15"/>
  <c r="K18" i="15" s="1"/>
  <c r="I15" i="15"/>
  <c r="I18" i="15" s="1"/>
  <c r="G15" i="15"/>
  <c r="G18" i="15" s="1"/>
  <c r="E15" i="15"/>
  <c r="E18" i="15" s="1"/>
  <c r="C15" i="15"/>
  <c r="C18" i="15" s="1"/>
  <c r="E14" i="14" l="1"/>
  <c r="E12" i="14"/>
  <c r="E10" i="14"/>
  <c r="E54" i="13" l="1"/>
  <c r="E51" i="13"/>
  <c r="E48" i="13"/>
  <c r="E45" i="13"/>
  <c r="E42" i="13"/>
  <c r="E39" i="13"/>
  <c r="E36" i="13"/>
  <c r="H90" i="12" l="1"/>
  <c r="H89" i="12"/>
  <c r="F87" i="12"/>
  <c r="F84" i="12"/>
  <c r="F81" i="12"/>
  <c r="F78" i="12"/>
  <c r="F75" i="12"/>
  <c r="F72" i="12"/>
  <c r="F69" i="12"/>
  <c r="F66" i="12"/>
  <c r="F63" i="12"/>
  <c r="F60" i="12"/>
  <c r="F54" i="12"/>
  <c r="F51" i="12"/>
  <c r="F48" i="12"/>
  <c r="F45" i="12"/>
  <c r="F42" i="12"/>
  <c r="F39" i="12"/>
  <c r="F36" i="12"/>
  <c r="F33" i="12"/>
  <c r="F12" i="12"/>
  <c r="G90" i="11" l="1"/>
  <c r="G89" i="11"/>
  <c r="E54" i="11"/>
  <c r="E51" i="11"/>
  <c r="E48" i="11"/>
  <c r="E45" i="11"/>
  <c r="E42" i="11"/>
  <c r="E39" i="11"/>
  <c r="E36" i="11"/>
  <c r="E65" i="10" l="1"/>
  <c r="E55" i="10"/>
  <c r="E42" i="10"/>
  <c r="E37" i="10"/>
  <c r="E26" i="10"/>
  <c r="E12" i="10"/>
  <c r="E11" i="10"/>
  <c r="E20" i="10" s="1"/>
  <c r="E68" i="10" l="1"/>
  <c r="S43" i="9" l="1"/>
  <c r="O43" i="9"/>
  <c r="K43" i="9"/>
  <c r="G43" i="9"/>
  <c r="C43" i="9"/>
  <c r="W41" i="9"/>
  <c r="W39" i="9"/>
  <c r="W37" i="9"/>
  <c r="W35" i="9"/>
  <c r="W33" i="9"/>
  <c r="W43" i="9" s="1"/>
  <c r="S27" i="9"/>
  <c r="S47" i="9" s="1"/>
  <c r="O27" i="9"/>
  <c r="Q24" i="9" s="1"/>
  <c r="K27" i="9"/>
  <c r="M24" i="9" s="1"/>
  <c r="G27" i="9"/>
  <c r="W27" i="9" s="1"/>
  <c r="C27" i="9"/>
  <c r="C47" i="9" s="1"/>
  <c r="W24" i="9"/>
  <c r="U24" i="9"/>
  <c r="E24" i="9"/>
  <c r="W22" i="9"/>
  <c r="U22" i="9"/>
  <c r="E22" i="9"/>
  <c r="W20" i="9"/>
  <c r="U20" i="9"/>
  <c r="E20" i="9"/>
  <c r="W18" i="9"/>
  <c r="U18" i="9"/>
  <c r="E18" i="9"/>
  <c r="W16" i="9"/>
  <c r="U16" i="9"/>
  <c r="E16" i="9"/>
  <c r="W13" i="9"/>
  <c r="U13" i="9"/>
  <c r="U27" i="9" s="1"/>
  <c r="E13" i="9"/>
  <c r="E27" i="9" s="1"/>
  <c r="F66" i="8"/>
  <c r="F65" i="8"/>
  <c r="F60" i="8"/>
  <c r="F58" i="8"/>
  <c r="F56" i="8"/>
  <c r="C41" i="8"/>
  <c r="F70" i="8" s="1"/>
  <c r="C38" i="8"/>
  <c r="F67" i="8" s="1"/>
  <c r="C37" i="8"/>
  <c r="H22" i="8"/>
  <c r="F61" i="8" s="1"/>
  <c r="H21" i="8"/>
  <c r="H20" i="8"/>
  <c r="F59" i="8" s="1"/>
  <c r="H19" i="8"/>
  <c r="H18" i="8"/>
  <c r="F57" i="8" s="1"/>
  <c r="D52" i="7"/>
  <c r="D45" i="7"/>
  <c r="D16" i="7"/>
  <c r="D58" i="7" s="1"/>
  <c r="D13" i="7"/>
  <c r="D55" i="7" s="1"/>
  <c r="D12" i="7"/>
  <c r="D54" i="7" s="1"/>
  <c r="F69" i="6"/>
  <c r="F65" i="6"/>
  <c r="F63" i="6"/>
  <c r="F59" i="6"/>
  <c r="C44" i="6"/>
  <c r="F75" i="6" s="1"/>
  <c r="C43" i="6"/>
  <c r="F74" i="6" s="1"/>
  <c r="C42" i="6"/>
  <c r="F73" i="6" s="1"/>
  <c r="C41" i="6"/>
  <c r="F72" i="6" s="1"/>
  <c r="C40" i="6"/>
  <c r="F71" i="6" s="1"/>
  <c r="C39" i="6"/>
  <c r="F70" i="6" s="1"/>
  <c r="H23" i="6"/>
  <c r="H22" i="6"/>
  <c r="F64" i="6" s="1"/>
  <c r="H21" i="6"/>
  <c r="H20" i="6"/>
  <c r="F62" i="6" s="1"/>
  <c r="H19" i="6"/>
  <c r="F61" i="6" s="1"/>
  <c r="H18" i="6"/>
  <c r="H25" i="6" s="1"/>
  <c r="D57" i="5"/>
  <c r="D56" i="5"/>
  <c r="D55" i="5"/>
  <c r="D54" i="5"/>
  <c r="D53" i="5"/>
  <c r="D52" i="5"/>
  <c r="D51" i="5"/>
  <c r="D18" i="5"/>
  <c r="D17" i="5"/>
  <c r="D16" i="5"/>
  <c r="D15" i="5"/>
  <c r="D14" i="5"/>
  <c r="D13" i="5"/>
  <c r="Y20" i="9" l="1"/>
  <c r="G30" i="9"/>
  <c r="Y13" i="9"/>
  <c r="D20" i="5"/>
  <c r="D58" i="5"/>
  <c r="C43" i="8"/>
  <c r="D18" i="7"/>
  <c r="Y24" i="9"/>
  <c r="Y18" i="9"/>
  <c r="F76" i="6"/>
  <c r="Y22" i="9"/>
  <c r="Y16" i="9"/>
  <c r="C46" i="6"/>
  <c r="W47" i="9"/>
  <c r="AA18" i="9" s="1"/>
  <c r="AA13" i="9"/>
  <c r="J18" i="6"/>
  <c r="J21" i="6"/>
  <c r="J23" i="6"/>
  <c r="J19" i="6"/>
  <c r="J22" i="6"/>
  <c r="AA16" i="9"/>
  <c r="F60" i="6"/>
  <c r="C30" i="9"/>
  <c r="D14" i="7"/>
  <c r="D56" i="7" s="1"/>
  <c r="H24" i="8"/>
  <c r="K30" i="9"/>
  <c r="C39" i="8"/>
  <c r="F68" i="8" s="1"/>
  <c r="J20" i="6"/>
  <c r="C40" i="8"/>
  <c r="F69" i="8" s="1"/>
  <c r="O30" i="9"/>
  <c r="G47" i="9"/>
  <c r="I13" i="9"/>
  <c r="I16" i="9"/>
  <c r="I18" i="9"/>
  <c r="I20" i="9"/>
  <c r="I22" i="9"/>
  <c r="I24" i="9"/>
  <c r="S30" i="9"/>
  <c r="K47" i="9"/>
  <c r="D15" i="7"/>
  <c r="D57" i="7" s="1"/>
  <c r="D60" i="7" s="1"/>
  <c r="M13" i="9"/>
  <c r="M16" i="9"/>
  <c r="M18" i="9"/>
  <c r="M20" i="9"/>
  <c r="M22" i="9"/>
  <c r="O47" i="9"/>
  <c r="Q13" i="9"/>
  <c r="Q16" i="9"/>
  <c r="Q18" i="9"/>
  <c r="Q20" i="9"/>
  <c r="Q22" i="9"/>
  <c r="E37" i="8" l="1"/>
  <c r="W30" i="9"/>
  <c r="F12" i="7"/>
  <c r="J25" i="6"/>
  <c r="F53" i="5"/>
  <c r="E40" i="6"/>
  <c r="H71" i="6" s="1"/>
  <c r="F14" i="5"/>
  <c r="AA24" i="9"/>
  <c r="AA20" i="9"/>
  <c r="AA27" i="9" s="1"/>
  <c r="D47" i="7"/>
  <c r="F14" i="7"/>
  <c r="E39" i="8"/>
  <c r="H68" i="8" s="1"/>
  <c r="J68" i="8" s="1"/>
  <c r="AA22" i="9"/>
  <c r="Y27" i="9"/>
  <c r="E39" i="6"/>
  <c r="F13" i="5"/>
  <c r="F52" i="5"/>
  <c r="F62" i="8"/>
  <c r="M27" i="9"/>
  <c r="S50" i="9"/>
  <c r="W50" i="9" s="1"/>
  <c r="E43" i="6"/>
  <c r="H74" i="6" s="1"/>
  <c r="F17" i="5"/>
  <c r="F56" i="5"/>
  <c r="I27" i="9"/>
  <c r="K50" i="9"/>
  <c r="E42" i="6"/>
  <c r="H73" i="6" s="1"/>
  <c r="F16" i="5"/>
  <c r="F55" i="5"/>
  <c r="F66" i="6"/>
  <c r="H60" i="6" s="1"/>
  <c r="F71" i="8"/>
  <c r="C50" i="9"/>
  <c r="Q27" i="9"/>
  <c r="AA43" i="9"/>
  <c r="E38" i="8"/>
  <c r="H67" i="8" s="1"/>
  <c r="J67" i="8" s="1"/>
  <c r="F13" i="7"/>
  <c r="O50" i="9"/>
  <c r="G50" i="9"/>
  <c r="F54" i="5"/>
  <c r="E41" i="6"/>
  <c r="H72" i="6" s="1"/>
  <c r="F15" i="5"/>
  <c r="E41" i="8"/>
  <c r="H70" i="8" s="1"/>
  <c r="J70" i="8" s="1"/>
  <c r="F16" i="7"/>
  <c r="F15" i="7"/>
  <c r="E40" i="8"/>
  <c r="H69" i="8" s="1"/>
  <c r="J69" i="8" s="1"/>
  <c r="F57" i="5"/>
  <c r="E44" i="6"/>
  <c r="H75" i="6" s="1"/>
  <c r="F18" i="5"/>
  <c r="F55" i="7" l="1"/>
  <c r="F56" i="7"/>
  <c r="F54" i="7"/>
  <c r="F60" i="7" s="1"/>
  <c r="F18" i="7"/>
  <c r="J60" i="6"/>
  <c r="AA47" i="9"/>
  <c r="J24" i="8"/>
  <c r="E43" i="8"/>
  <c r="H66" i="8"/>
  <c r="J66" i="8" s="1"/>
  <c r="J71" i="8" s="1"/>
  <c r="F57" i="7"/>
  <c r="H57" i="8"/>
  <c r="H61" i="8"/>
  <c r="H60" i="8"/>
  <c r="H59" i="8"/>
  <c r="H58" i="8"/>
  <c r="F58" i="5"/>
  <c r="H76" i="6"/>
  <c r="E46" i="6"/>
  <c r="F20" i="5"/>
  <c r="F58" i="7"/>
  <c r="H63" i="6"/>
  <c r="J63" i="6" s="1"/>
  <c r="H61" i="6"/>
  <c r="J61" i="6" s="1"/>
  <c r="H65" i="6"/>
  <c r="J65" i="6" s="1"/>
  <c r="H62" i="6"/>
  <c r="J62" i="6" s="1"/>
  <c r="H64" i="6"/>
  <c r="J64" i="6" s="1"/>
  <c r="H70" i="6"/>
  <c r="J58" i="8" l="1"/>
  <c r="J19" i="8"/>
  <c r="J59" i="8"/>
  <c r="J20" i="8"/>
  <c r="H71" i="8"/>
  <c r="J60" i="8"/>
  <c r="J21" i="8"/>
  <c r="J22" i="8"/>
  <c r="J61" i="8"/>
  <c r="H62" i="8"/>
  <c r="J18" i="8"/>
  <c r="J57" i="8"/>
  <c r="J62" i="8" s="1"/>
  <c r="J66" i="6"/>
  <c r="H66" i="6"/>
  <c r="BQ29" i="4" l="1"/>
  <c r="BG29" i="4"/>
  <c r="BC29" i="4"/>
  <c r="AY29" i="4"/>
  <c r="AU29" i="4"/>
  <c r="AQ29" i="4"/>
  <c r="AM29" i="4"/>
  <c r="AI29" i="4"/>
  <c r="AA29" i="4"/>
  <c r="W29" i="4"/>
  <c r="U29" i="4"/>
  <c r="Q29" i="4"/>
  <c r="M29" i="4"/>
  <c r="H29" i="4"/>
  <c r="F29" i="4"/>
  <c r="D29" i="4"/>
  <c r="C29" i="4"/>
  <c r="B29" i="4"/>
  <c r="BQ27" i="4"/>
  <c r="D18" i="2" s="1"/>
  <c r="D60" i="2" s="1"/>
  <c r="BM27" i="4"/>
  <c r="H23" i="3" s="1"/>
  <c r="BI27" i="4"/>
  <c r="BE27" i="4"/>
  <c r="BA27" i="4"/>
  <c r="AW27" i="4"/>
  <c r="AO27" i="4"/>
  <c r="AK27" i="4"/>
  <c r="AG27" i="4"/>
  <c r="AE27" i="4"/>
  <c r="AC27" i="4"/>
  <c r="Y27" i="4"/>
  <c r="S27" i="4"/>
  <c r="O27" i="4"/>
  <c r="K27" i="4"/>
  <c r="H27" i="4"/>
  <c r="BM25" i="4"/>
  <c r="BI25" i="4"/>
  <c r="BE25" i="4"/>
  <c r="BA25" i="4"/>
  <c r="AW25" i="4"/>
  <c r="AS25" i="4"/>
  <c r="AO25" i="4"/>
  <c r="BQ23" i="4"/>
  <c r="BM23" i="4"/>
  <c r="BK23" i="4"/>
  <c r="BK29" i="4" s="1"/>
  <c r="BQ21" i="4"/>
  <c r="BO21" i="4"/>
  <c r="BO29" i="4" s="1"/>
  <c r="BM21" i="4"/>
  <c r="BI21" i="4"/>
  <c r="BE21" i="4"/>
  <c r="BA21" i="4"/>
  <c r="AE21" i="4"/>
  <c r="AE29" i="4" s="1"/>
  <c r="AC21" i="4"/>
  <c r="Y21" i="4"/>
  <c r="S21" i="4"/>
  <c r="O21" i="4"/>
  <c r="K21" i="4"/>
  <c r="H21" i="4"/>
  <c r="BQ19" i="4"/>
  <c r="BM19" i="4"/>
  <c r="BI19" i="4"/>
  <c r="BE19" i="4"/>
  <c r="BA19" i="4"/>
  <c r="AW19" i="4"/>
  <c r="AS19" i="4"/>
  <c r="AO19" i="4"/>
  <c r="AK19" i="4"/>
  <c r="AG19" i="4"/>
  <c r="AC19" i="4"/>
  <c r="AC29" i="4" s="1"/>
  <c r="Y19" i="4"/>
  <c r="S19" i="4"/>
  <c r="O19" i="4"/>
  <c r="K19" i="4"/>
  <c r="H19" i="4"/>
  <c r="BQ17" i="4"/>
  <c r="BM17" i="4"/>
  <c r="BI17" i="4"/>
  <c r="BE17" i="4"/>
  <c r="BA17" i="4"/>
  <c r="AW17" i="4"/>
  <c r="AO17" i="4"/>
  <c r="AK17" i="4"/>
  <c r="AG17" i="4"/>
  <c r="AC17" i="4"/>
  <c r="Y17" i="4"/>
  <c r="S17" i="4"/>
  <c r="O17" i="4"/>
  <c r="K17" i="4"/>
  <c r="H17" i="4"/>
  <c r="BQ15" i="4"/>
  <c r="BM15" i="4"/>
  <c r="BI15" i="4"/>
  <c r="BE15" i="4"/>
  <c r="BA15" i="4"/>
  <c r="AW15" i="4"/>
  <c r="AO15" i="4"/>
  <c r="AK15" i="4"/>
  <c r="AG15" i="4"/>
  <c r="AC15" i="4"/>
  <c r="Y15" i="4"/>
  <c r="S15" i="4"/>
  <c r="O15" i="4"/>
  <c r="K15" i="4"/>
  <c r="I15" i="4"/>
  <c r="I29" i="4" s="1"/>
  <c r="H15" i="4"/>
  <c r="G15" i="4"/>
  <c r="G29" i="4" s="1"/>
  <c r="E15" i="4"/>
  <c r="E29" i="4" s="1"/>
  <c r="BQ13" i="4"/>
  <c r="BM13" i="4"/>
  <c r="H17" i="3" s="1"/>
  <c r="BI13" i="4"/>
  <c r="BI29" i="4" s="1"/>
  <c r="BE13" i="4"/>
  <c r="BE29" i="4" s="1"/>
  <c r="BA13" i="4"/>
  <c r="BA29" i="4" s="1"/>
  <c r="AW13" i="4"/>
  <c r="AS13" i="4"/>
  <c r="AO13" i="4"/>
  <c r="AK13" i="4"/>
  <c r="AG13" i="4"/>
  <c r="AC13" i="4"/>
  <c r="Y13" i="4"/>
  <c r="Y29" i="4" s="1"/>
  <c r="S13" i="4"/>
  <c r="S29" i="4" s="1"/>
  <c r="O13" i="4"/>
  <c r="O29" i="4" s="1"/>
  <c r="K13" i="4"/>
  <c r="K29" i="4" s="1"/>
  <c r="H13" i="4"/>
  <c r="F77" i="3"/>
  <c r="F74" i="3"/>
  <c r="F72" i="3"/>
  <c r="F65" i="3"/>
  <c r="F60" i="3"/>
  <c r="C44" i="3"/>
  <c r="F79" i="3" s="1"/>
  <c r="C43" i="3"/>
  <c r="F78" i="3" s="1"/>
  <c r="C42" i="3"/>
  <c r="C41" i="3"/>
  <c r="F76" i="3" s="1"/>
  <c r="C40" i="3"/>
  <c r="F75" i="3" s="1"/>
  <c r="C39" i="3"/>
  <c r="C38" i="3"/>
  <c r="C46" i="3" s="1"/>
  <c r="H22" i="3"/>
  <c r="F66" i="3" s="1"/>
  <c r="H21" i="3"/>
  <c r="H20" i="3"/>
  <c r="H19" i="3"/>
  <c r="H18" i="3"/>
  <c r="F62" i="3" s="1"/>
  <c r="D56" i="2"/>
  <c r="D55" i="2"/>
  <c r="D17" i="2"/>
  <c r="D59" i="2" s="1"/>
  <c r="D16" i="2"/>
  <c r="D58" i="2" s="1"/>
  <c r="D15" i="2"/>
  <c r="D57" i="2" s="1"/>
  <c r="D14" i="2"/>
  <c r="D13" i="2"/>
  <c r="D12" i="2"/>
  <c r="D54" i="2" s="1"/>
  <c r="H25" i="3" l="1"/>
  <c r="J21" i="3" s="1"/>
  <c r="F61" i="3"/>
  <c r="J17" i="3"/>
  <c r="F67" i="3"/>
  <c r="D62" i="2"/>
  <c r="D20" i="2"/>
  <c r="F63" i="3"/>
  <c r="F64" i="3"/>
  <c r="F73" i="3"/>
  <c r="BM29" i="4"/>
  <c r="F80" i="3" l="1"/>
  <c r="J20" i="3"/>
  <c r="J25" i="3" s="1"/>
  <c r="J23" i="3"/>
  <c r="J22" i="3"/>
  <c r="J19" i="3"/>
  <c r="J18" i="3"/>
  <c r="F68" i="3"/>
  <c r="H61" i="3" s="1"/>
  <c r="J61" i="3" l="1"/>
  <c r="H65" i="3"/>
  <c r="J65" i="3" s="1"/>
  <c r="H66" i="3"/>
  <c r="J66" i="3" s="1"/>
  <c r="H62" i="3"/>
  <c r="J62" i="3" s="1"/>
  <c r="H67" i="3"/>
  <c r="J67" i="3" s="1"/>
  <c r="H79" i="3"/>
  <c r="H77" i="3"/>
  <c r="H75" i="3"/>
  <c r="H74" i="3"/>
  <c r="H78" i="3"/>
  <c r="H76" i="3"/>
  <c r="H63" i="3"/>
  <c r="J63" i="3" s="1"/>
  <c r="H73" i="3"/>
  <c r="H64" i="3"/>
  <c r="J64" i="3" s="1"/>
  <c r="J77" i="3" l="1"/>
  <c r="E42" i="3"/>
  <c r="J79" i="3"/>
  <c r="E44" i="3"/>
  <c r="E41" i="3"/>
  <c r="J76" i="3"/>
  <c r="J78" i="3"/>
  <c r="E43" i="3"/>
  <c r="F17" i="2" s="1"/>
  <c r="F59" i="2" s="1"/>
  <c r="J74" i="3"/>
  <c r="E39" i="3"/>
  <c r="H68" i="3"/>
  <c r="J73" i="3"/>
  <c r="H80" i="3"/>
  <c r="E38" i="3"/>
  <c r="J75" i="3"/>
  <c r="E40" i="3"/>
  <c r="J68" i="3"/>
  <c r="F13" i="2" l="1"/>
  <c r="F14" i="2"/>
  <c r="F15" i="2"/>
  <c r="J80" i="3"/>
  <c r="F18" i="2"/>
  <c r="F16" i="2"/>
  <c r="E46" i="3"/>
  <c r="F12" i="2"/>
  <c r="F60" i="2" l="1"/>
  <c r="F54" i="2"/>
  <c r="F20" i="2"/>
  <c r="F57" i="2"/>
  <c r="F58" i="2"/>
  <c r="F56" i="2"/>
  <c r="F55" i="2"/>
  <c r="F62" i="2" l="1"/>
  <c r="E19" i="1" l="1"/>
  <c r="E21" i="1"/>
  <c r="AS29" i="4"/>
  <c r="AK21" i="4"/>
  <c r="AK29" i="4"/>
  <c r="AW21" i="4"/>
  <c r="AW29" i="4"/>
  <c r="AG21" i="4"/>
  <c r="AG29" i="4" s="1"/>
  <c r="AS21" i="4"/>
  <c r="AO21" i="4"/>
  <c r="AO29" i="4" s="1"/>
  <c r="AP29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nsanchez</author>
  </authors>
  <commentList>
    <comment ref="I11" authorId="0" shapeId="0" xr:uid="{AE721532-A426-4E1A-8B63-935B820FEB80}">
      <text>
        <r>
          <rPr>
            <sz val="10"/>
            <color indexed="81"/>
            <rFont val="Tahoma"/>
            <family val="2"/>
          </rPr>
          <t xml:space="preserve">State Appropriations, Tuition and Fees from Schedule F
Other Revenues and Taxes from Schedule E
</t>
        </r>
      </text>
    </comment>
    <comment ref="M11" authorId="0" shapeId="0" xr:uid="{3FC170FE-2B65-45F9-B241-42F2FD294F29}">
      <text>
        <r>
          <rPr>
            <sz val="12"/>
            <color indexed="81"/>
            <rFont val="Tahoma"/>
            <family val="2"/>
          </rPr>
          <t>As of 07.30.08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mnespino</author>
  </authors>
  <commentList>
    <comment ref="C15" authorId="0" shapeId="0" xr:uid="{C712D177-A440-40FF-8189-0D7629A10C4B}">
      <text>
        <r>
          <rPr>
            <b/>
            <sz val="10"/>
            <color indexed="81"/>
            <rFont val="Tahoma"/>
            <family val="2"/>
          </rPr>
          <t>mnespino:</t>
        </r>
        <r>
          <rPr>
            <sz val="10"/>
            <color indexed="81"/>
            <rFont val="Tahoma"/>
            <family val="2"/>
          </rPr>
          <t xml:space="preserve">
total
</t>
        </r>
      </text>
    </comment>
    <comment ref="G15" authorId="0" shapeId="0" xr:uid="{C2795852-1B93-4997-8A7E-1BC89EDADBD9}">
      <text>
        <r>
          <rPr>
            <b/>
            <sz val="10"/>
            <color indexed="81"/>
            <rFont val="Tahoma"/>
            <family val="2"/>
          </rPr>
          <t>mnespino:</t>
        </r>
        <r>
          <rPr>
            <sz val="10"/>
            <color indexed="81"/>
            <rFont val="Tahoma"/>
            <family val="2"/>
          </rPr>
          <t xml:space="preserve">
total
</t>
        </r>
      </text>
    </comment>
    <comment ref="K15" authorId="0" shapeId="0" xr:uid="{3E793A86-1BC3-41D4-844E-51303AC324D3}">
      <text>
        <r>
          <rPr>
            <b/>
            <sz val="10"/>
            <color indexed="81"/>
            <rFont val="Tahoma"/>
            <family val="2"/>
          </rPr>
          <t>mnespino:</t>
        </r>
        <r>
          <rPr>
            <sz val="10"/>
            <color indexed="81"/>
            <rFont val="Tahoma"/>
            <family val="2"/>
          </rPr>
          <t xml:space="preserve">
total
</t>
        </r>
      </text>
    </comment>
    <comment ref="O15" authorId="0" shapeId="0" xr:uid="{9BAD2DAA-28DF-42EE-BEC0-2D29CB36B5AF}">
      <text>
        <r>
          <rPr>
            <b/>
            <sz val="10"/>
            <color indexed="81"/>
            <rFont val="Tahoma"/>
            <family val="2"/>
          </rPr>
          <t>mnespino:</t>
        </r>
        <r>
          <rPr>
            <sz val="10"/>
            <color indexed="81"/>
            <rFont val="Tahoma"/>
            <family val="2"/>
          </rPr>
          <t xml:space="preserve">
total
</t>
        </r>
      </text>
    </comment>
    <comment ref="S15" authorId="0" shapeId="0" xr:uid="{A6B5AEEC-240E-4CC4-AA16-47D503D90888}">
      <text>
        <r>
          <rPr>
            <b/>
            <sz val="10"/>
            <color indexed="81"/>
            <rFont val="Tahoma"/>
            <family val="2"/>
          </rPr>
          <t>mnespino:</t>
        </r>
        <r>
          <rPr>
            <sz val="10"/>
            <color indexed="81"/>
            <rFont val="Tahoma"/>
            <family val="2"/>
          </rPr>
          <t xml:space="preserve">
total
</t>
        </r>
      </text>
    </comment>
  </commentList>
</comments>
</file>

<file path=xl/sharedStrings.xml><?xml version="1.0" encoding="utf-8"?>
<sst xmlns="http://schemas.openxmlformats.org/spreadsheetml/2006/main" count="762" uniqueCount="227">
  <si>
    <t>Fund</t>
  </si>
  <si>
    <t>Auxiliary Fund</t>
  </si>
  <si>
    <t>Restricted Fund</t>
  </si>
  <si>
    <t>Plant Fund - Renewals &amp; Replacements</t>
  </si>
  <si>
    <t>Plant Fund - Retirement of Indebtedness</t>
  </si>
  <si>
    <t>South Texas College</t>
  </si>
  <si>
    <t>Unrestricted Fund</t>
  </si>
  <si>
    <t>Plant Fund - Unexpended - Construction</t>
  </si>
  <si>
    <t xml:space="preserve">Summary of Revenues and Transfers and Expenditures, </t>
  </si>
  <si>
    <t>Revenues and Transfers*</t>
  </si>
  <si>
    <t>* Amounts may include Fund Balance (Carryover).</t>
  </si>
  <si>
    <t xml:space="preserve">Current &amp; Plant Funds </t>
  </si>
  <si>
    <t>Transfers and Reserves by Fund</t>
  </si>
  <si>
    <t>Expenditures, Transfers and Reserves</t>
  </si>
  <si>
    <t>Endowment Fund</t>
  </si>
  <si>
    <t>Budget for Fiscal Year 2021 - 2022</t>
  </si>
  <si>
    <t xml:space="preserve">Unrestricted Fund </t>
  </si>
  <si>
    <t>Revenues by Source</t>
  </si>
  <si>
    <t>Source of Revenues</t>
  </si>
  <si>
    <t xml:space="preserve">FY '22 Budget </t>
  </si>
  <si>
    <t>Percentage</t>
  </si>
  <si>
    <t>State Appropriations</t>
  </si>
  <si>
    <t>Tuition</t>
  </si>
  <si>
    <t xml:space="preserve">State Appropriations  </t>
  </si>
  <si>
    <t>Local Taxes</t>
  </si>
  <si>
    <t>Other Revenues</t>
  </si>
  <si>
    <t>HEERF Lost Revenue</t>
  </si>
  <si>
    <t>Carryover Allocations</t>
  </si>
  <si>
    <t>Total Revenues</t>
  </si>
  <si>
    <t>Fees</t>
  </si>
  <si>
    <t>Fees Continued</t>
  </si>
  <si>
    <t>Other Revenues Continued</t>
  </si>
  <si>
    <t>Comparison of Previous Fiscal Year with Fiscal Year Ending August 31, 2022</t>
  </si>
  <si>
    <t>Fiscal Year 2021</t>
  </si>
  <si>
    <t xml:space="preserve">FY '21 Budget  
(As Amended)                           </t>
  </si>
  <si>
    <t>Fiscal Year 2022</t>
  </si>
  <si>
    <t>FY '22 Budget</t>
  </si>
  <si>
    <t xml:space="preserve"> </t>
  </si>
  <si>
    <t>Summary of Revenues - Budget and Actual</t>
  </si>
  <si>
    <t>Comparison of Previous Fiscal Years with Fiscal Year Ending August 31, 2022</t>
  </si>
  <si>
    <t>FY '04</t>
  </si>
  <si>
    <t>FY '05</t>
  </si>
  <si>
    <t>FY '06</t>
  </si>
  <si>
    <t>FY '07</t>
  </si>
  <si>
    <t>FY '08</t>
  </si>
  <si>
    <t>FY '09</t>
  </si>
  <si>
    <t xml:space="preserve">FY '10 </t>
  </si>
  <si>
    <t>FY '11</t>
  </si>
  <si>
    <t>FY '12</t>
  </si>
  <si>
    <t>FY '13</t>
  </si>
  <si>
    <t>FY '14</t>
  </si>
  <si>
    <t>FY '15</t>
  </si>
  <si>
    <t>FY '16</t>
  </si>
  <si>
    <t>FY '17</t>
  </si>
  <si>
    <t>FY '18</t>
  </si>
  <si>
    <t>FY '19</t>
  </si>
  <si>
    <t>FY '20</t>
  </si>
  <si>
    <t>FY '21</t>
  </si>
  <si>
    <t>Budget</t>
  </si>
  <si>
    <t>FY '10</t>
  </si>
  <si>
    <t>FY '22</t>
  </si>
  <si>
    <t>Revenue Source</t>
  </si>
  <si>
    <t>(As Amended)</t>
  </si>
  <si>
    <t xml:space="preserve">Actual </t>
  </si>
  <si>
    <t>Actual</t>
  </si>
  <si>
    <t>Estimated*</t>
  </si>
  <si>
    <t>M&amp;O Tax Bond Program 2013</t>
  </si>
  <si>
    <t>Total Unrestricted Fund Revenues</t>
  </si>
  <si>
    <t>* Amounts are estimated.  Actual amounts will be available after fiscal year end and completion of audit.</t>
  </si>
  <si>
    <t xml:space="preserve">The Unrestricted Fund includes those economic resources of the college which are expendable for the purpose of performing the  </t>
  </si>
  <si>
    <t xml:space="preserve">primary missions of the institution-instruction, research, and public service - and which are not restricted by external sources or </t>
  </si>
  <si>
    <t>designated by the governing board of other than operating expenditures.</t>
  </si>
  <si>
    <t>Note:</t>
  </si>
  <si>
    <t xml:space="preserve">State Appropriations Revenues include state on-behalf benefits which are budgeted in the Unrestricted Fund </t>
  </si>
  <si>
    <t>and are subsequently transferred to the Restricted Fund along with related expenditures for Annual Financial Report purposes.</t>
  </si>
  <si>
    <t>Expenditures by Function</t>
  </si>
  <si>
    <t>(Without Transfers and Reserves)</t>
  </si>
  <si>
    <t>Function</t>
  </si>
  <si>
    <t>Instruction</t>
  </si>
  <si>
    <t>Public Service</t>
  </si>
  <si>
    <t>Academic Support</t>
  </si>
  <si>
    <t>Student Services</t>
  </si>
  <si>
    <t>Institutional Support</t>
  </si>
  <si>
    <t>Operation &amp; Maintenance</t>
  </si>
  <si>
    <t xml:space="preserve">Total Expenditures                             </t>
  </si>
  <si>
    <t xml:space="preserve">Total Expenditures </t>
  </si>
  <si>
    <t>FY '21 Budget 
(As Amended)</t>
  </si>
  <si>
    <t>Expenditures by Classification</t>
  </si>
  <si>
    <t>Classification</t>
  </si>
  <si>
    <t>Salaries</t>
  </si>
  <si>
    <t>Benefits</t>
  </si>
  <si>
    <t>Operating</t>
  </si>
  <si>
    <t>Travel</t>
  </si>
  <si>
    <t>Capital</t>
  </si>
  <si>
    <t xml:space="preserve">Total Expenditures                      </t>
  </si>
  <si>
    <t>Total Transfers and Contingencies</t>
  </si>
  <si>
    <t>Total Unrestricted Budget Expenditures/Transfers/Contingencies</t>
  </si>
  <si>
    <t xml:space="preserve">Expenditures by Classification </t>
  </si>
  <si>
    <t xml:space="preserve">Operating </t>
  </si>
  <si>
    <t xml:space="preserve">Function / Classification </t>
  </si>
  <si>
    <t xml:space="preserve">Percent 
of 
Total </t>
  </si>
  <si>
    <t>Total</t>
  </si>
  <si>
    <t>Percent of 
Total Budget 
W/O 
Trans/Reserv</t>
  </si>
  <si>
    <t>Percent of 
Total Budget 
With 
Trans/Reserv</t>
  </si>
  <si>
    <t>Operation &amp; Maintenance - Plant</t>
  </si>
  <si>
    <t>Total - Without Transfers &amp;</t>
  </si>
  <si>
    <t>Reserves</t>
  </si>
  <si>
    <t xml:space="preserve">Percent of Total Expenditures </t>
  </si>
  <si>
    <t>Without Transfers &amp; Reserves</t>
  </si>
  <si>
    <t>Transfers and Reserves</t>
  </si>
  <si>
    <t>Transfer-Construction Fund</t>
  </si>
  <si>
    <t>Transfer-MTR Bond Series 2007</t>
  </si>
  <si>
    <t>Transfer-ITED</t>
  </si>
  <si>
    <t>Contingency</t>
  </si>
  <si>
    <t>HEERF Fund Balance Reserve</t>
  </si>
  <si>
    <t>Total Transfers and Reserves</t>
  </si>
  <si>
    <t xml:space="preserve">Total Unrestricted Budget </t>
  </si>
  <si>
    <t>Expenditures/Transfers/Reserves</t>
  </si>
  <si>
    <t>With Transfers and Reserves</t>
  </si>
  <si>
    <t>Summary of Capital Expenditures by Function and Organization</t>
  </si>
  <si>
    <t>Budget for Fiscal Year 2022</t>
  </si>
  <si>
    <t>Organization Name</t>
  </si>
  <si>
    <t>Organization Code</t>
  </si>
  <si>
    <t>Learning Outcomes</t>
  </si>
  <si>
    <t>Biology</t>
  </si>
  <si>
    <t>Chemistry</t>
  </si>
  <si>
    <t>Emergency Medical Technology</t>
  </si>
  <si>
    <t>CPWE State</t>
  </si>
  <si>
    <t>Technology-Instruction</t>
  </si>
  <si>
    <t>Multiple</t>
  </si>
  <si>
    <t>Total Instruction</t>
  </si>
  <si>
    <t>RCPSE-State</t>
  </si>
  <si>
    <t>Technology-Public Service</t>
  </si>
  <si>
    <t>Total Public Service</t>
  </si>
  <si>
    <t xml:space="preserve">Academic Support </t>
  </si>
  <si>
    <t>Curriculum &amp; Student Learning</t>
  </si>
  <si>
    <t>Div Nursing &amp; Allied Health</t>
  </si>
  <si>
    <t>Library Acquisition</t>
  </si>
  <si>
    <t>530002</t>
  </si>
  <si>
    <t>BAT and Support Materials</t>
  </si>
  <si>
    <t>530008</t>
  </si>
  <si>
    <t>Technology-Academic Support</t>
  </si>
  <si>
    <t>Total Academic Support</t>
  </si>
  <si>
    <t xml:space="preserve">Student Services </t>
  </si>
  <si>
    <t>Technology-Student Services</t>
  </si>
  <si>
    <t>Total Student Services</t>
  </si>
  <si>
    <t>Technology-Institutional Support</t>
  </si>
  <si>
    <t>Total Institutional Support</t>
  </si>
  <si>
    <t>Safety &amp; Security</t>
  </si>
  <si>
    <t>Campus Police</t>
  </si>
  <si>
    <t>Technology-Operation &amp; Maintenance</t>
  </si>
  <si>
    <t>Total Operation &amp; Maintenance</t>
  </si>
  <si>
    <t>Total Capital Expenditures</t>
  </si>
  <si>
    <t>Summary of Revenues, Expenditures and Transfers - Budget and Actual</t>
  </si>
  <si>
    <t>Fiscal Year</t>
  </si>
  <si>
    <t>Revenues* / Expenditures / Transfers</t>
  </si>
  <si>
    <t>Actual**</t>
  </si>
  <si>
    <t>1994-1995</t>
  </si>
  <si>
    <t>Revenues</t>
  </si>
  <si>
    <t>Expenditures and Transfers</t>
  </si>
  <si>
    <t>1995-1996</t>
  </si>
  <si>
    <t>1996-1997</t>
  </si>
  <si>
    <t>1997-1998</t>
  </si>
  <si>
    <t>1998-1999</t>
  </si>
  <si>
    <t>1999-2000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</si>
  <si>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</si>
  <si>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</si>
  <si>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</si>
  <si>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</si>
  <si>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</si>
  <si>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</si>
  <si>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</si>
  <si>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</si>
  <si>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</si>
  <si>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</si>
  <si>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</si>
  <si>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</si>
  <si>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</si>
  <si>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</si>
  <si>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</si>
  <si>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</si>
  <si>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</si>
  <si>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</si>
  <si>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</si>
  <si>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</si>
  <si>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</si>
  <si>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2021-2022</t>
  </si>
  <si>
    <t>* Revenues may include Fund Balance (Carryover)</t>
  </si>
  <si>
    <t>** Projected for Fiscal Year 2021</t>
  </si>
  <si>
    <r>
      <t xml:space="preserve">The </t>
    </r>
    <r>
      <rPr>
        <i/>
        <sz val="11"/>
        <rFont val="Times New Roman"/>
        <family val="1"/>
      </rPr>
      <t>Auxiliary Fund</t>
    </r>
    <r>
      <rPr>
        <sz val="11"/>
        <rFont val="Times New Roman"/>
        <family val="1"/>
      </rPr>
      <t xml:space="preserve"> accounts for transactions of self-supporting activities.  The fund exists to provide goods or services </t>
    </r>
  </si>
  <si>
    <t xml:space="preserve">to students, faculty, staff, other institutional departments, or incidentally to the general public.  The assessed fee is directly </t>
  </si>
  <si>
    <t xml:space="preserve">related to, although not necessarily equal to, the cost of the goods or services.  Examples include the College bookstore, </t>
  </si>
  <si>
    <t>food service, wellness center, child care center and general conferences.</t>
  </si>
  <si>
    <t>Revenues / Expenditures/Transfers</t>
  </si>
  <si>
    <t>Actual*</t>
  </si>
  <si>
    <t>Revenues and Transfers</t>
  </si>
  <si>
    <t>* Projected for Fiscal Year 2021</t>
  </si>
  <si>
    <r>
      <t xml:space="preserve">The </t>
    </r>
    <r>
      <rPr>
        <i/>
        <sz val="11"/>
        <rFont val="Times New Roman"/>
        <family val="1"/>
      </rPr>
      <t>Restricted Fund</t>
    </r>
    <r>
      <rPr>
        <sz val="11"/>
        <rFont val="Times New Roman"/>
        <family val="1"/>
      </rPr>
      <t xml:space="preserve"> accounts for operating funds that have been restricted for a specific purpose by external parties, grants, </t>
    </r>
  </si>
  <si>
    <t>contracts, donors, or legislation.</t>
  </si>
  <si>
    <r>
      <t xml:space="preserve">The </t>
    </r>
    <r>
      <rPr>
        <i/>
        <sz val="11"/>
        <rFont val="Times New Roman"/>
        <family val="1"/>
      </rPr>
      <t>Endowment Fund</t>
    </r>
    <r>
      <rPr>
        <sz val="11"/>
        <rFont val="Times New Roman"/>
        <family val="1"/>
      </rPr>
      <t xml:space="preserve"> accounts for donor restricted gifts that are invested as per the donor's stated terms.  </t>
    </r>
  </si>
  <si>
    <t>Plant Funds</t>
  </si>
  <si>
    <t>Summary of Revenues, Expenditures and Transfers</t>
  </si>
  <si>
    <t>Plant Fund - Unexpended - Construction Fund</t>
  </si>
  <si>
    <t>Plant Fund - Renewals &amp; Replacements Fund</t>
  </si>
  <si>
    <t>Plant Fund - Retirement of Indebtedness Fund</t>
  </si>
  <si>
    <t>*Amounts may include Fund Balance (Carryover).</t>
  </si>
  <si>
    <r>
      <t xml:space="preserve">The </t>
    </r>
    <r>
      <rPr>
        <i/>
        <sz val="11"/>
        <rFont val="Times New Roman"/>
        <family val="1"/>
      </rPr>
      <t>Unexpended - Construction Fund</t>
    </r>
    <r>
      <rPr>
        <sz val="11"/>
        <rFont val="Times New Roman"/>
        <family val="1"/>
      </rPr>
      <t xml:space="preserve"> accounts for resources to be used for plant construction or</t>
    </r>
  </si>
  <si>
    <t>acquisition.</t>
  </si>
  <si>
    <r>
      <t xml:space="preserve">The </t>
    </r>
    <r>
      <rPr>
        <i/>
        <sz val="11"/>
        <rFont val="Times New Roman"/>
        <family val="1"/>
      </rPr>
      <t>Renewals and Replacements Fund</t>
    </r>
    <r>
      <rPr>
        <sz val="11"/>
        <rFont val="Times New Roman"/>
        <family val="1"/>
      </rPr>
      <t xml:space="preserve"> accounts for resources to be used for renewing and replacing</t>
    </r>
  </si>
  <si>
    <t>facilities on existing College capital assets.</t>
  </si>
  <si>
    <r>
      <t xml:space="preserve">The </t>
    </r>
    <r>
      <rPr>
        <i/>
        <sz val="11"/>
        <rFont val="Times New Roman"/>
        <family val="1"/>
      </rPr>
      <t>Retirement of Indebtedness Fund</t>
    </r>
    <r>
      <rPr>
        <sz val="11"/>
        <rFont val="Times New Roman"/>
        <family val="1"/>
      </rPr>
      <t xml:space="preserve"> accounts for funds held in reserve for paying principal and   </t>
    </r>
  </si>
  <si>
    <t>interest on debt, as well as related costs in accordance with bond indentures.</t>
  </si>
  <si>
    <t xml:space="preserve">Summary of Local Government Code Section 140.0045 Expenditures </t>
  </si>
  <si>
    <t>Itemization of Certain Expenditures Required in Certain Political Subdivision Budgets**</t>
  </si>
  <si>
    <t>Expenditures</t>
  </si>
  <si>
    <t>Ms. Garza Expenditures</t>
  </si>
  <si>
    <t>TASB</t>
  </si>
  <si>
    <t>pending from TASB, FY2020 numbers used</t>
  </si>
  <si>
    <t>TACC</t>
  </si>
  <si>
    <t>from TACC</t>
  </si>
  <si>
    <t>Pathfinder</t>
  </si>
  <si>
    <t>McWilliams</t>
  </si>
  <si>
    <t>non public fund</t>
  </si>
  <si>
    <t>Total Section 140.0045 Expenditures</t>
  </si>
  <si>
    <t xml:space="preserve">The budgeted and estimated expenditure amounts are included in various departmental organization budgets.  </t>
  </si>
  <si>
    <t xml:space="preserve">* Amounts are estimated.  Audited actual amounts will be available after fiscal year end and completion of financial audit.     </t>
  </si>
  <si>
    <t>** Expenditures for directly or indirectly influencing or attempting to influence the outcome of legislation or administrative action, as those terms are defined in Section 305.002, Government Code.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</si>
</sst>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[$$-409]#,##0"/>
    <numFmt numFmtId="167" formatCode="[$$-409]#,##0.00"/>
    <numFmt numFmtId="168" formatCode="_(&quot;$&quot;* #,##0_);_(&quot;$&quot;* \(#,##0\);_(&quot;$&quot;* &quot;-&quot;??_);_(@_)"/>
    <numFmt numFmtId="169" formatCode="0.0%"/>
    <numFmt numFmtId="170" formatCode="#,##0.00;[Red]#,##0.00"/>
  </numFmts>
  <fonts count="58" x14ac:knownFonts="1">
    <font>
      <sz val="12"/>
      <name val="Arial"/>
    </font>
    <font>
      <sz val="12"/>
      <name val="Times New Roman"/>
      <family val="1"/>
    </font>
    <font>
      <b/>
      <sz val="12"/>
      <name val="Times New Roman"/>
      <family val="1"/>
    </font>
    <font>
      <b/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Arial"/>
      <family val="2"/>
    </font>
    <font>
      <sz val="12"/>
      <name val="Arial"/>
      <family val="2"/>
    </font>
    <font>
      <b/>
      <sz val="22.5"/>
      <name val="Times New Roman"/>
      <family val="1"/>
    </font>
    <font>
      <b/>
      <sz val="12.5"/>
      <name val="Times New Roman"/>
      <family val="1"/>
    </font>
    <font>
      <sz val="12.5"/>
      <name val="Times New Roman"/>
      <family val="1"/>
    </font>
    <font>
      <b/>
      <sz val="20"/>
      <name val="Times New Roman"/>
      <family val="1"/>
    </font>
    <font>
      <b/>
      <sz val="17.5"/>
      <name val="Times New Roman"/>
      <family val="1"/>
    </font>
    <font>
      <b/>
      <sz val="15"/>
      <name val="Times New Roman"/>
      <family val="1"/>
    </font>
    <font>
      <sz val="15"/>
      <name val="Times New Roman"/>
      <family val="1"/>
    </font>
    <font>
      <sz val="10"/>
      <name val="Arial"/>
      <family val="2"/>
    </font>
    <font>
      <b/>
      <sz val="32.700000000000003"/>
      <name val="Times New Roman"/>
      <family val="1"/>
    </font>
    <font>
      <b/>
      <sz val="29"/>
      <name val="Times New Roman"/>
      <family val="1"/>
    </font>
    <font>
      <b/>
      <sz val="25.5"/>
      <name val="Times New Roman"/>
      <family val="1"/>
    </font>
    <font>
      <b/>
      <sz val="21.8"/>
      <name val="Times New Roman"/>
      <family val="1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32"/>
      <name val="Times New Roman"/>
      <family val="1"/>
    </font>
    <font>
      <sz val="17"/>
      <name val="Times New Roman"/>
      <family val="1"/>
    </font>
    <font>
      <b/>
      <sz val="28"/>
      <name val="Times New Roman"/>
      <family val="1"/>
    </font>
    <font>
      <b/>
      <sz val="25"/>
      <name val="Times New Roman"/>
      <family val="1"/>
    </font>
    <font>
      <b/>
      <sz val="17"/>
      <name val="Times New Roman"/>
      <family val="1"/>
    </font>
    <font>
      <b/>
      <sz val="22"/>
      <name val="Times New Roman"/>
      <family val="1"/>
    </font>
    <font>
      <sz val="12"/>
      <color indexed="81"/>
      <name val="Tahoma"/>
      <family val="2"/>
    </font>
    <font>
      <sz val="12.5"/>
      <color theme="0" tint="-0.34998626667073579"/>
      <name val="Times New Roman"/>
      <family val="1"/>
    </font>
    <font>
      <sz val="14"/>
      <color theme="0" tint="-0.34998626667073579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32.5"/>
      <name val="Times New Roman"/>
      <family val="1"/>
    </font>
    <font>
      <b/>
      <sz val="15"/>
      <color indexed="10"/>
      <name val="Times New Roman"/>
      <family val="1"/>
    </font>
    <font>
      <sz val="15"/>
      <color indexed="10"/>
      <name val="Times New Roman"/>
      <family val="1"/>
    </font>
    <font>
      <b/>
      <sz val="19"/>
      <name val="Times New Roman"/>
      <family val="1"/>
    </font>
    <font>
      <sz val="18"/>
      <name val="Times New Roman"/>
      <family val="1"/>
    </font>
    <font>
      <sz val="18"/>
      <color theme="0"/>
      <name val="Times New Roman"/>
      <family val="1"/>
    </font>
    <font>
      <sz val="15"/>
      <color theme="0" tint="-0.34998626667073579"/>
      <name val="Times New Roman"/>
      <family val="1"/>
    </font>
    <font>
      <sz val="12"/>
      <color theme="0" tint="-0.34998626667073579"/>
      <name val="Times New Roman"/>
      <family val="1"/>
    </font>
    <font>
      <b/>
      <sz val="12"/>
      <color theme="0" tint="-0.34998626667073579"/>
      <name val="Times New Roman"/>
      <family val="1"/>
    </font>
    <font>
      <sz val="16"/>
      <name val="Arial"/>
      <family val="2"/>
    </font>
    <font>
      <sz val="10"/>
      <color theme="1"/>
      <name val="Arial"/>
      <family val="2"/>
    </font>
    <font>
      <b/>
      <sz val="13.5"/>
      <color theme="1"/>
      <name val="Times New Roman"/>
      <family val="1"/>
    </font>
    <font>
      <b/>
      <sz val="10"/>
      <name val="Times New Roman"/>
      <family val="1"/>
    </font>
    <font>
      <sz val="13.5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21.6"/>
      <name val="Times New Roman"/>
      <family val="1"/>
    </font>
    <font>
      <b/>
      <sz val="16.8"/>
      <name val="Times New Roman"/>
      <family val="1"/>
    </font>
    <font>
      <b/>
      <sz val="14.5"/>
      <name val="Times New Roman"/>
      <family val="1"/>
    </font>
    <font>
      <i/>
      <sz val="11"/>
      <name val="Times New Roman"/>
      <family val="1"/>
    </font>
    <font>
      <b/>
      <sz val="21.5"/>
      <name val="Times New Roman"/>
      <family val="1"/>
    </font>
    <font>
      <b/>
      <sz val="36"/>
      <name val="Times New Roman"/>
      <family val="1"/>
    </font>
    <font>
      <b/>
      <sz val="2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00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double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/>
    <xf numFmtId="4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45" fillId="0" borderId="0"/>
  </cellStyleXfs>
  <cellXfs count="518">
    <xf numFmtId="0" fontId="0" fillId="0" borderId="0" xfId="0"/>
    <xf numFmtId="0" fontId="1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3" fontId="1" fillId="0" borderId="0" xfId="0" applyNumberFormat="1" applyFont="1" applyAlignment="1"/>
    <xf numFmtId="0" fontId="1" fillId="0" borderId="0" xfId="0" applyNumberFormat="1" applyFont="1" applyAlignment="1">
      <alignment horizontal="right"/>
    </xf>
    <xf numFmtId="38" fontId="1" fillId="0" borderId="0" xfId="0" applyNumberFormat="1" applyFont="1" applyAlignment="1"/>
    <xf numFmtId="0" fontId="2" fillId="0" borderId="0" xfId="0" applyNumberFormat="1" applyFont="1" applyAlignment="1">
      <alignment horizontal="centerContinuous"/>
    </xf>
    <xf numFmtId="0" fontId="1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NumberFormat="1" applyFont="1" applyAlignment="1">
      <alignment horizontal="left"/>
    </xf>
    <xf numFmtId="0" fontId="1" fillId="0" borderId="0" xfId="0" applyNumberFormat="1" applyFont="1" applyBorder="1" applyAlignment="1"/>
    <xf numFmtId="0" fontId="1" fillId="0" borderId="0" xfId="0" applyNumberFormat="1" applyFont="1" applyBorder="1" applyAlignment="1">
      <alignment horizontal="centerContinuous"/>
    </xf>
    <xf numFmtId="0" fontId="2" fillId="0" borderId="0" xfId="0" applyNumberFormat="1" applyFont="1" applyBorder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0" xfId="0" applyFont="1"/>
    <xf numFmtId="0" fontId="1" fillId="0" borderId="0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centerContinuous"/>
    </xf>
    <xf numFmtId="0" fontId="7" fillId="0" borderId="1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/>
    <xf numFmtId="0" fontId="7" fillId="0" borderId="0" xfId="0" applyNumberFormat="1" applyFont="1" applyFill="1" applyBorder="1" applyAlignment="1"/>
    <xf numFmtId="0" fontId="7" fillId="0" borderId="2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Alignment="1">
      <alignment horizontal="left"/>
    </xf>
    <xf numFmtId="0" fontId="7" fillId="0" borderId="0" xfId="0" applyNumberFormat="1" applyFont="1" applyAlignment="1">
      <alignment horizontal="left"/>
    </xf>
    <xf numFmtId="0" fontId="7" fillId="0" borderId="0" xfId="0" applyNumberFormat="1" applyFont="1" applyBorder="1" applyAlignment="1">
      <alignment horizontal="left"/>
    </xf>
    <xf numFmtId="3" fontId="7" fillId="0" borderId="0" xfId="0" applyNumberFormat="1" applyFont="1" applyAlignment="1"/>
    <xf numFmtId="3" fontId="7" fillId="0" borderId="0" xfId="0" applyNumberFormat="1" applyFont="1" applyBorder="1" applyAlignment="1"/>
    <xf numFmtId="0" fontId="4" fillId="0" borderId="0" xfId="0" applyNumberFormat="1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43" fontId="1" fillId="0" borderId="0" xfId="2" applyFont="1" applyAlignment="1"/>
    <xf numFmtId="165" fontId="1" fillId="0" borderId="0" xfId="2" applyNumberFormat="1" applyFont="1" applyAlignment="1"/>
    <xf numFmtId="0" fontId="6" fillId="0" borderId="0" xfId="0" applyNumberFormat="1" applyFont="1" applyFill="1" applyBorder="1" applyAlignment="1">
      <alignment horizontal="center" wrapText="1"/>
    </xf>
    <xf numFmtId="3" fontId="7" fillId="0" borderId="0" xfId="0" applyNumberFormat="1" applyFont="1" applyFill="1" applyAlignment="1"/>
    <xf numFmtId="3" fontId="7" fillId="0" borderId="0" xfId="0" applyNumberFormat="1" applyFont="1" applyFill="1" applyBorder="1" applyAlignment="1"/>
    <xf numFmtId="164" fontId="7" fillId="0" borderId="2" xfId="0" applyNumberFormat="1" applyFont="1" applyFill="1" applyBorder="1" applyAlignment="1"/>
    <xf numFmtId="164" fontId="7" fillId="0" borderId="0" xfId="0" applyNumberFormat="1" applyFont="1" applyFill="1" applyBorder="1" applyAlignment="1"/>
    <xf numFmtId="42" fontId="7" fillId="0" borderId="2" xfId="1" applyNumberFormat="1" applyFont="1" applyFill="1" applyBorder="1" applyAlignment="1"/>
    <xf numFmtId="164" fontId="7" fillId="0" borderId="2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0" fontId="10" fillId="0" borderId="0" xfId="0" applyNumberFormat="1" applyFont="1" applyAlignment="1">
      <alignment horizontal="centerContinuous"/>
    </xf>
    <xf numFmtId="0" fontId="11" fillId="0" borderId="0" xfId="0" applyNumberFormat="1" applyFont="1" applyAlignment="1">
      <alignment horizontal="centerContinuous"/>
    </xf>
    <xf numFmtId="0" fontId="12" fillId="0" borderId="0" xfId="0" applyNumberFormat="1" applyFont="1" applyAlignment="1"/>
    <xf numFmtId="0" fontId="13" fillId="0" borderId="0" xfId="0" applyNumberFormat="1" applyFont="1" applyAlignment="1">
      <alignment horizontal="centerContinuous"/>
    </xf>
    <xf numFmtId="0" fontId="14" fillId="0" borderId="0" xfId="0" applyNumberFormat="1" applyFont="1" applyAlignment="1">
      <alignment horizontal="centerContinuous"/>
    </xf>
    <xf numFmtId="10" fontId="12" fillId="0" borderId="0" xfId="3" applyNumberFormat="1" applyFont="1" applyAlignment="1"/>
    <xf numFmtId="0" fontId="15" fillId="0" borderId="0" xfId="0" applyNumberFormat="1" applyFont="1" applyAlignment="1">
      <alignment horizontal="centerContinuous"/>
    </xf>
    <xf numFmtId="0" fontId="12" fillId="0" borderId="0" xfId="0" applyNumberFormat="1" applyFont="1" applyFill="1" applyBorder="1" applyAlignment="1"/>
    <xf numFmtId="0" fontId="12" fillId="0" borderId="0" xfId="0" applyNumberFormat="1" applyFont="1" applyFill="1" applyAlignment="1"/>
    <xf numFmtId="0" fontId="12" fillId="2" borderId="3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center"/>
    </xf>
    <xf numFmtId="44" fontId="12" fillId="2" borderId="3" xfId="0" applyNumberFormat="1" applyFont="1" applyFill="1" applyBorder="1" applyAlignment="1">
      <alignment horizontal="center" wrapText="1"/>
    </xf>
    <xf numFmtId="44" fontId="11" fillId="0" borderId="0" xfId="0" applyNumberFormat="1" applyFont="1" applyFill="1" applyBorder="1" applyAlignment="1">
      <alignment horizontal="center" wrapText="1"/>
    </xf>
    <xf numFmtId="0" fontId="12" fillId="0" borderId="0" xfId="0" applyNumberFormat="1" applyFont="1" applyBorder="1" applyAlignment="1"/>
    <xf numFmtId="0" fontId="12" fillId="0" borderId="2" xfId="0" applyNumberFormat="1" applyFont="1" applyBorder="1" applyAlignment="1"/>
    <xf numFmtId="42" fontId="12" fillId="0" borderId="2" xfId="0" applyNumberFormat="1" applyFont="1" applyFill="1" applyBorder="1" applyAlignment="1">
      <alignment horizontal="right"/>
    </xf>
    <xf numFmtId="42" fontId="12" fillId="0" borderId="0" xfId="0" applyNumberFormat="1" applyFont="1" applyFill="1" applyBorder="1" applyAlignment="1">
      <alignment horizontal="right"/>
    </xf>
    <xf numFmtId="10" fontId="12" fillId="0" borderId="2" xfId="0" applyNumberFormat="1" applyFont="1" applyFill="1" applyBorder="1" applyAlignment="1"/>
    <xf numFmtId="10" fontId="12" fillId="0" borderId="0" xfId="0" applyNumberFormat="1" applyFont="1" applyAlignment="1"/>
    <xf numFmtId="10" fontId="16" fillId="0" borderId="0" xfId="0" applyNumberFormat="1" applyFont="1" applyAlignment="1"/>
    <xf numFmtId="41" fontId="12" fillId="0" borderId="2" xfId="0" applyNumberFormat="1" applyFont="1" applyFill="1" applyBorder="1" applyAlignment="1"/>
    <xf numFmtId="41" fontId="12" fillId="0" borderId="0" xfId="0" applyNumberFormat="1" applyFont="1" applyFill="1" applyBorder="1" applyAlignment="1"/>
    <xf numFmtId="41" fontId="12" fillId="0" borderId="0" xfId="0" applyNumberFormat="1" applyFont="1" applyAlignment="1"/>
    <xf numFmtId="10" fontId="12" fillId="0" borderId="0" xfId="0" applyNumberFormat="1" applyFont="1" applyFill="1" applyAlignment="1"/>
    <xf numFmtId="0" fontId="12" fillId="0" borderId="0" xfId="0" applyNumberFormat="1" applyFont="1" applyAlignment="1">
      <alignment horizontal="center"/>
    </xf>
    <xf numFmtId="166" fontId="11" fillId="0" borderId="4" xfId="0" applyNumberFormat="1" applyFont="1" applyBorder="1" applyAlignment="1"/>
    <xf numFmtId="166" fontId="11" fillId="0" borderId="0" xfId="0" applyNumberFormat="1" applyFont="1" applyFill="1" applyBorder="1" applyAlignment="1"/>
    <xf numFmtId="42" fontId="11" fillId="0" borderId="4" xfId="0" applyNumberFormat="1" applyFont="1" applyFill="1" applyBorder="1" applyAlignment="1"/>
    <xf numFmtId="42" fontId="11" fillId="0" borderId="0" xfId="0" applyNumberFormat="1" applyFont="1" applyFill="1" applyBorder="1" applyAlignment="1"/>
    <xf numFmtId="10" fontId="11" fillId="0" borderId="4" xfId="0" applyNumberFormat="1" applyFont="1" applyFill="1" applyBorder="1" applyAlignment="1"/>
    <xf numFmtId="42" fontId="12" fillId="0" borderId="0" xfId="0" applyNumberFormat="1" applyFont="1" applyAlignment="1"/>
    <xf numFmtId="0" fontId="11" fillId="0" borderId="0" xfId="0" applyNumberFormat="1" applyFont="1" applyFill="1" applyAlignment="1">
      <alignment horizontal="centerContinuous"/>
    </xf>
    <xf numFmtId="165" fontId="12" fillId="0" borderId="0" xfId="4" applyNumberFormat="1" applyFont="1" applyAlignment="1">
      <alignment horizontal="center"/>
    </xf>
    <xf numFmtId="0" fontId="12" fillId="0" borderId="0" xfId="0" applyNumberFormat="1" applyFont="1" applyAlignment="1">
      <alignment horizontal="right"/>
    </xf>
    <xf numFmtId="165" fontId="12" fillId="0" borderId="0" xfId="4" applyNumberFormat="1" applyFont="1" applyAlignment="1"/>
    <xf numFmtId="164" fontId="12" fillId="0" borderId="0" xfId="0" applyNumberFormat="1" applyFont="1" applyBorder="1" applyAlignment="1"/>
    <xf numFmtId="10" fontId="12" fillId="0" borderId="0" xfId="0" applyNumberFormat="1" applyFont="1" applyBorder="1" applyAlignment="1"/>
    <xf numFmtId="0" fontId="18" fillId="0" borderId="0" xfId="0" applyFont="1" applyAlignment="1">
      <alignment horizontal="centerContinuous"/>
    </xf>
    <xf numFmtId="0" fontId="16" fillId="0" borderId="0" xfId="0" applyFont="1" applyFill="1" applyBorder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0" xfId="0" applyFont="1"/>
    <xf numFmtId="0" fontId="19" fillId="0" borderId="0" xfId="0" applyFont="1" applyAlignment="1">
      <alignment horizontal="centerContinuous"/>
    </xf>
    <xf numFmtId="0" fontId="20" fillId="0" borderId="0" xfId="0" applyFont="1" applyAlignment="1">
      <alignment horizontal="centerContinuous"/>
    </xf>
    <xf numFmtId="0" fontId="21" fillId="0" borderId="0" xfId="0" applyFont="1" applyAlignment="1">
      <alignment horizontal="centerContinuous"/>
    </xf>
    <xf numFmtId="0" fontId="16" fillId="0" borderId="0" xfId="0" applyNumberFormat="1" applyFont="1" applyAlignment="1">
      <alignment horizontal="centerContinuous"/>
    </xf>
    <xf numFmtId="0" fontId="16" fillId="0" borderId="0" xfId="0" applyNumberFormat="1" applyFont="1" applyFill="1" applyBorder="1" applyAlignment="1">
      <alignment horizontal="centerContinuous"/>
    </xf>
    <xf numFmtId="0" fontId="16" fillId="0" borderId="0" xfId="0" applyNumberFormat="1" applyFont="1" applyAlignment="1"/>
    <xf numFmtId="0" fontId="15" fillId="0" borderId="0" xfId="0" applyNumberFormat="1" applyFont="1" applyFill="1" applyBorder="1" applyAlignment="1">
      <alignment horizontal="center"/>
    </xf>
    <xf numFmtId="0" fontId="16" fillId="0" borderId="0" xfId="0" applyNumberFormat="1" applyFont="1" applyFill="1" applyBorder="1" applyAlignment="1"/>
    <xf numFmtId="0" fontId="15" fillId="0" borderId="0" xfId="0" applyNumberFormat="1" applyFont="1" applyAlignment="1">
      <alignment horizontal="left"/>
    </xf>
    <xf numFmtId="0" fontId="15" fillId="0" borderId="0" xfId="0" applyNumberFormat="1" applyFont="1" applyAlignment="1"/>
    <xf numFmtId="0" fontId="15" fillId="0" borderId="0" xfId="0" applyNumberFormat="1" applyFont="1" applyFill="1" applyBorder="1" applyAlignment="1"/>
    <xf numFmtId="0" fontId="16" fillId="0" borderId="0" xfId="0" applyNumberFormat="1" applyFont="1" applyBorder="1" applyAlignment="1"/>
    <xf numFmtId="0" fontId="15" fillId="0" borderId="0" xfId="0" applyNumberFormat="1" applyFont="1" applyBorder="1" applyAlignment="1">
      <alignment horizontal="centerContinuous"/>
    </xf>
    <xf numFmtId="0" fontId="15" fillId="0" borderId="0" xfId="0" applyNumberFormat="1" applyFont="1" applyFill="1" applyBorder="1" applyAlignment="1">
      <alignment horizontal="centerContinuous"/>
    </xf>
    <xf numFmtId="0" fontId="16" fillId="2" borderId="3" xfId="0" applyNumberFormat="1" applyFont="1" applyFill="1" applyBorder="1" applyAlignment="1">
      <alignment horizontal="center"/>
    </xf>
    <xf numFmtId="44" fontId="16" fillId="2" borderId="3" xfId="0" applyNumberFormat="1" applyFont="1" applyFill="1" applyBorder="1" applyAlignment="1">
      <alignment horizontal="center" wrapText="1"/>
    </xf>
    <xf numFmtId="44" fontId="15" fillId="0" borderId="0" xfId="0" applyNumberFormat="1" applyFont="1" applyFill="1" applyBorder="1" applyAlignment="1">
      <alignment horizontal="center" wrapText="1"/>
    </xf>
    <xf numFmtId="0" fontId="16" fillId="0" borderId="0" xfId="0" applyNumberFormat="1" applyFont="1" applyFill="1" applyBorder="1" applyAlignment="1">
      <alignment horizontal="left"/>
    </xf>
    <xf numFmtId="44" fontId="16" fillId="0" borderId="0" xfId="0" applyNumberFormat="1" applyFont="1" applyFill="1" applyBorder="1" applyAlignment="1">
      <alignment horizontal="center" wrapText="1"/>
    </xf>
    <xf numFmtId="0" fontId="16" fillId="0" borderId="0" xfId="0" applyNumberFormat="1" applyFont="1" applyFill="1" applyBorder="1" applyAlignment="1">
      <alignment horizontal="right"/>
    </xf>
    <xf numFmtId="0" fontId="16" fillId="0" borderId="2" xfId="0" applyNumberFormat="1" applyFont="1" applyFill="1" applyBorder="1" applyAlignment="1"/>
    <xf numFmtId="42" fontId="16" fillId="0" borderId="2" xfId="0" applyNumberFormat="1" applyFont="1" applyFill="1" applyBorder="1" applyAlignment="1"/>
    <xf numFmtId="42" fontId="16" fillId="0" borderId="0" xfId="0" applyNumberFormat="1" applyFont="1" applyFill="1" applyBorder="1" applyAlignment="1"/>
    <xf numFmtId="10" fontId="16" fillId="0" borderId="2" xfId="0" applyNumberFormat="1" applyFont="1" applyFill="1" applyBorder="1" applyAlignment="1"/>
    <xf numFmtId="10" fontId="16" fillId="0" borderId="0" xfId="3" applyNumberFormat="1" applyFont="1" applyAlignment="1">
      <alignment horizontal="right"/>
    </xf>
    <xf numFmtId="41" fontId="16" fillId="0" borderId="2" xfId="0" applyNumberFormat="1" applyFont="1" applyFill="1" applyBorder="1" applyAlignment="1"/>
    <xf numFmtId="41" fontId="16" fillId="0" borderId="0" xfId="0" applyNumberFormat="1" applyFont="1" applyFill="1" applyBorder="1" applyAlignment="1"/>
    <xf numFmtId="10" fontId="16" fillId="0" borderId="0" xfId="0" applyNumberFormat="1" applyFont="1" applyFill="1" applyAlignment="1"/>
    <xf numFmtId="0" fontId="15" fillId="0" borderId="4" xfId="0" applyNumberFormat="1" applyFont="1" applyBorder="1" applyAlignment="1"/>
    <xf numFmtId="42" fontId="15" fillId="0" borderId="4" xfId="0" applyNumberFormat="1" applyFont="1" applyFill="1" applyBorder="1" applyAlignment="1"/>
    <xf numFmtId="42" fontId="15" fillId="0" borderId="0" xfId="0" applyNumberFormat="1" applyFont="1" applyFill="1" applyBorder="1" applyAlignment="1"/>
    <xf numFmtId="10" fontId="15" fillId="0" borderId="4" xfId="0" applyNumberFormat="1" applyFont="1" applyFill="1" applyBorder="1" applyAlignment="1"/>
    <xf numFmtId="0" fontId="15" fillId="0" borderId="0" xfId="0" applyNumberFormat="1" applyFont="1" applyFill="1" applyAlignment="1">
      <alignment horizontal="centerContinuous"/>
    </xf>
    <xf numFmtId="0" fontId="16" fillId="0" borderId="0" xfId="0" applyNumberFormat="1" applyFont="1" applyFill="1" applyBorder="1" applyAlignment="1">
      <alignment horizontal="center"/>
    </xf>
    <xf numFmtId="0" fontId="16" fillId="0" borderId="0" xfId="0" applyNumberFormat="1" applyFont="1" applyAlignment="1">
      <alignment horizontal="center"/>
    </xf>
    <xf numFmtId="10" fontId="16" fillId="0" borderId="0" xfId="0" applyNumberFormat="1" applyFont="1" applyFill="1" applyBorder="1" applyAlignment="1"/>
    <xf numFmtId="42" fontId="16" fillId="0" borderId="0" xfId="0" applyNumberFormat="1" applyFont="1" applyAlignment="1"/>
    <xf numFmtId="0" fontId="16" fillId="0" borderId="0" xfId="0" applyNumberFormat="1" applyFont="1" applyBorder="1" applyAlignment="1">
      <alignment horizontal="center"/>
    </xf>
    <xf numFmtId="10" fontId="16" fillId="0" borderId="0" xfId="0" applyNumberFormat="1" applyFont="1" applyBorder="1" applyAlignment="1"/>
    <xf numFmtId="164" fontId="16" fillId="0" borderId="0" xfId="0" applyNumberFormat="1" applyFont="1" applyBorder="1" applyAlignment="1"/>
    <xf numFmtId="0" fontId="25" fillId="0" borderId="0" xfId="0" applyNumberFormat="1" applyFont="1" applyAlignment="1"/>
    <xf numFmtId="0" fontId="28" fillId="0" borderId="0" xfId="0" applyNumberFormat="1" applyFont="1" applyBorder="1" applyAlignment="1">
      <alignment horizontal="centerContinuous"/>
    </xf>
    <xf numFmtId="3" fontId="28" fillId="0" borderId="0" xfId="0" applyNumberFormat="1" applyFont="1" applyBorder="1" applyAlignment="1">
      <alignment horizontal="centerContinuous"/>
    </xf>
    <xf numFmtId="3" fontId="28" fillId="0" borderId="0" xfId="0" applyNumberFormat="1" applyFont="1" applyAlignment="1">
      <alignment horizontal="left"/>
    </xf>
    <xf numFmtId="0" fontId="25" fillId="0" borderId="0" xfId="0" applyNumberFormat="1" applyFont="1" applyAlignment="1">
      <alignment horizontal="left"/>
    </xf>
    <xf numFmtId="0" fontId="28" fillId="0" borderId="0" xfId="0" applyNumberFormat="1" applyFont="1" applyAlignment="1"/>
    <xf numFmtId="3" fontId="28" fillId="0" borderId="0" xfId="0" applyNumberFormat="1" applyFont="1" applyAlignment="1"/>
    <xf numFmtId="0" fontId="28" fillId="0" borderId="0" xfId="0" applyNumberFormat="1" applyFont="1" applyFill="1" applyAlignment="1"/>
    <xf numFmtId="0" fontId="28" fillId="0" borderId="0" xfId="0" applyNumberFormat="1" applyFont="1" applyBorder="1" applyAlignment="1">
      <alignment horizontal="center"/>
    </xf>
    <xf numFmtId="3" fontId="28" fillId="0" borderId="0" xfId="0" applyNumberFormat="1" applyFont="1" applyBorder="1" applyAlignment="1">
      <alignment horizontal="center"/>
    </xf>
    <xf numFmtId="0" fontId="25" fillId="0" borderId="0" xfId="0" applyNumberFormat="1" applyFont="1" applyBorder="1" applyAlignment="1"/>
    <xf numFmtId="3" fontId="25" fillId="0" borderId="0" xfId="0" applyNumberFormat="1" applyFont="1" applyAlignment="1"/>
    <xf numFmtId="3" fontId="28" fillId="0" borderId="0" xfId="0" applyNumberFormat="1" applyFont="1" applyFill="1" applyBorder="1" applyAlignment="1">
      <alignment horizontal="center"/>
    </xf>
    <xf numFmtId="0" fontId="25" fillId="0" borderId="0" xfId="0" applyNumberFormat="1" applyFont="1" applyFill="1" applyAlignment="1"/>
    <xf numFmtId="0" fontId="28" fillId="0" borderId="0" xfId="0" applyNumberFormat="1" applyFont="1" applyAlignment="1">
      <alignment horizontal="center"/>
    </xf>
    <xf numFmtId="0" fontId="28" fillId="0" borderId="0" xfId="0" applyNumberFormat="1" applyFont="1" applyFill="1" applyAlignment="1">
      <alignment horizontal="center"/>
    </xf>
    <xf numFmtId="0" fontId="28" fillId="0" borderId="3" xfId="0" applyNumberFormat="1" applyFont="1" applyBorder="1" applyAlignment="1">
      <alignment horizontal="left"/>
    </xf>
    <xf numFmtId="3" fontId="28" fillId="0" borderId="3" xfId="0" applyNumberFormat="1" applyFont="1" applyBorder="1" applyAlignment="1">
      <alignment horizontal="center"/>
    </xf>
    <xf numFmtId="3" fontId="28" fillId="0" borderId="3" xfId="0" applyNumberFormat="1" applyFont="1" applyFill="1" applyBorder="1" applyAlignment="1">
      <alignment horizontal="center"/>
    </xf>
    <xf numFmtId="0" fontId="28" fillId="0" borderId="0" xfId="0" applyNumberFormat="1" applyFont="1" applyBorder="1" applyAlignment="1">
      <alignment horizontal="left"/>
    </xf>
    <xf numFmtId="0" fontId="25" fillId="0" borderId="2" xfId="0" applyNumberFormat="1" applyFont="1" applyFill="1" applyBorder="1" applyAlignment="1">
      <alignment horizontal="left" indent="1"/>
    </xf>
    <xf numFmtId="42" fontId="25" fillId="0" borderId="2" xfId="0" applyNumberFormat="1" applyFont="1" applyFill="1" applyBorder="1" applyAlignment="1"/>
    <xf numFmtId="42" fontId="25" fillId="0" borderId="0" xfId="0" applyNumberFormat="1" applyFont="1" applyFill="1" applyBorder="1" applyAlignment="1"/>
    <xf numFmtId="3" fontId="25" fillId="0" borderId="0" xfId="0" applyNumberFormat="1" applyFont="1" applyFill="1" applyAlignment="1"/>
    <xf numFmtId="41" fontId="25" fillId="0" borderId="2" xfId="0" applyNumberFormat="1" applyFont="1" applyFill="1" applyBorder="1" applyAlignment="1"/>
    <xf numFmtId="41" fontId="25" fillId="0" borderId="0" xfId="0" applyNumberFormat="1" applyFont="1" applyFill="1" applyBorder="1" applyAlignment="1"/>
    <xf numFmtId="43" fontId="25" fillId="0" borderId="0" xfId="4" applyFont="1" applyAlignment="1"/>
    <xf numFmtId="165" fontId="25" fillId="0" borderId="0" xfId="4" applyNumberFormat="1" applyFont="1" applyAlignment="1"/>
    <xf numFmtId="41" fontId="25" fillId="0" borderId="0" xfId="0" applyNumberFormat="1" applyFont="1" applyAlignment="1"/>
    <xf numFmtId="41" fontId="25" fillId="0" borderId="0" xfId="0" applyNumberFormat="1" applyFont="1" applyBorder="1" applyAlignment="1"/>
    <xf numFmtId="0" fontId="28" fillId="0" borderId="0" xfId="0" applyNumberFormat="1" applyFont="1" applyBorder="1" applyAlignment="1">
      <alignment horizontal="left" wrapText="1"/>
    </xf>
    <xf numFmtId="42" fontId="28" fillId="0" borderId="5" xfId="0" applyNumberFormat="1" applyFont="1" applyBorder="1" applyAlignment="1"/>
    <xf numFmtId="42" fontId="28" fillId="0" borderId="0" xfId="0" applyNumberFormat="1" applyFont="1" applyBorder="1" applyAlignment="1"/>
    <xf numFmtId="42" fontId="28" fillId="0" borderId="4" xfId="0" applyNumberFormat="1" applyFont="1" applyBorder="1" applyAlignment="1"/>
    <xf numFmtId="42" fontId="28" fillId="0" borderId="4" xfId="0" applyNumberFormat="1" applyFont="1" applyFill="1" applyBorder="1" applyAlignment="1"/>
    <xf numFmtId="42" fontId="28" fillId="3" borderId="4" xfId="0" applyNumberFormat="1" applyFont="1" applyFill="1" applyBorder="1" applyAlignment="1"/>
    <xf numFmtId="42" fontId="28" fillId="0" borderId="0" xfId="0" applyNumberFormat="1" applyFont="1" applyFill="1" applyBorder="1" applyAlignment="1"/>
    <xf numFmtId="42" fontId="25" fillId="0" borderId="0" xfId="0" applyNumberFormat="1" applyFont="1" applyAlignment="1"/>
    <xf numFmtId="3" fontId="25" fillId="0" borderId="0" xfId="0" applyNumberFormat="1" applyFont="1" applyBorder="1" applyAlignment="1"/>
    <xf numFmtId="0" fontId="25" fillId="0" borderId="0" xfId="0" applyNumberFormat="1" applyFont="1" applyAlignment="1">
      <alignment horizontal="centerContinuous"/>
    </xf>
    <xf numFmtId="0" fontId="25" fillId="0" borderId="0" xfId="0" applyNumberFormat="1" applyFont="1" applyBorder="1" applyAlignment="1">
      <alignment horizontal="centerContinuous"/>
    </xf>
    <xf numFmtId="0" fontId="25" fillId="0" borderId="0" xfId="0" applyNumberFormat="1" applyFont="1" applyAlignment="1">
      <alignment horizontal="center"/>
    </xf>
    <xf numFmtId="0" fontId="25" fillId="0" borderId="0" xfId="0" applyNumberFormat="1" applyFont="1" applyBorder="1" applyAlignment="1">
      <alignment horizontal="center"/>
    </xf>
    <xf numFmtId="0" fontId="31" fillId="0" borderId="0" xfId="0" applyNumberFormat="1" applyFont="1" applyBorder="1" applyAlignment="1"/>
    <xf numFmtId="42" fontId="32" fillId="4" borderId="0" xfId="5" applyNumberFormat="1" applyFont="1" applyFill="1" applyBorder="1" applyAlignment="1"/>
    <xf numFmtId="42" fontId="32" fillId="0" borderId="0" xfId="5" applyNumberFormat="1" applyFont="1" applyBorder="1" applyAlignment="1"/>
    <xf numFmtId="0" fontId="2" fillId="0" borderId="0" xfId="0" applyNumberFormat="1" applyFont="1" applyAlignment="1"/>
    <xf numFmtId="10" fontId="2" fillId="0" borderId="0" xfId="3" applyNumberFormat="1" applyFont="1" applyAlignment="1">
      <alignment horizontal="centerContinuous"/>
    </xf>
    <xf numFmtId="0" fontId="1" fillId="0" borderId="0" xfId="0" applyNumberFormat="1" applyFont="1" applyFill="1" applyBorder="1" applyAlignment="1">
      <alignment horizontal="centerContinuous"/>
    </xf>
    <xf numFmtId="10" fontId="1" fillId="0" borderId="0" xfId="3" applyNumberFormat="1" applyFont="1" applyAlignment="1">
      <alignment horizontal="centerContinuous"/>
    </xf>
    <xf numFmtId="0" fontId="12" fillId="0" borderId="0" xfId="0" applyNumberFormat="1" applyFont="1" applyFill="1" applyBorder="1" applyAlignment="1">
      <alignment horizontal="center"/>
    </xf>
    <xf numFmtId="44" fontId="12" fillId="0" borderId="0" xfId="0" applyNumberFormat="1" applyFont="1" applyFill="1" applyBorder="1" applyAlignment="1">
      <alignment horizontal="center" wrapText="1"/>
    </xf>
    <xf numFmtId="0" fontId="12" fillId="0" borderId="0" xfId="0" applyNumberFormat="1" applyFont="1" applyBorder="1" applyAlignment="1">
      <alignment horizontal="left"/>
    </xf>
    <xf numFmtId="0" fontId="12" fillId="0" borderId="0" xfId="0" applyNumberFormat="1" applyFont="1" applyFill="1" applyBorder="1" applyAlignment="1">
      <alignment horizontal="left"/>
    </xf>
    <xf numFmtId="42" fontId="12" fillId="0" borderId="0" xfId="0" applyNumberFormat="1" applyFont="1" applyBorder="1" applyAlignment="1">
      <alignment horizontal="right"/>
    </xf>
    <xf numFmtId="10" fontId="12" fillId="0" borderId="0" xfId="0" applyNumberFormat="1" applyFont="1" applyBorder="1" applyAlignment="1">
      <alignment horizontal="right"/>
    </xf>
    <xf numFmtId="0" fontId="12" fillId="0" borderId="2" xfId="0" applyNumberFormat="1" applyFont="1" applyBorder="1" applyAlignment="1">
      <alignment horizontal="left"/>
    </xf>
    <xf numFmtId="10" fontId="12" fillId="0" borderId="2" xfId="0" applyNumberFormat="1" applyFont="1" applyFill="1" applyBorder="1" applyAlignment="1">
      <alignment horizontal="right"/>
    </xf>
    <xf numFmtId="41" fontId="12" fillId="0" borderId="2" xfId="0" applyNumberFormat="1" applyFont="1" applyFill="1" applyBorder="1" applyAlignment="1">
      <alignment horizontal="right"/>
    </xf>
    <xf numFmtId="41" fontId="12" fillId="0" borderId="0" xfId="0" applyNumberFormat="1" applyFont="1" applyFill="1" applyBorder="1" applyAlignment="1">
      <alignment horizontal="right"/>
    </xf>
    <xf numFmtId="0" fontId="12" fillId="0" borderId="0" xfId="0" applyNumberFormat="1" applyFont="1" applyAlignment="1">
      <alignment horizontal="left"/>
    </xf>
    <xf numFmtId="41" fontId="12" fillId="0" borderId="0" xfId="0" applyNumberFormat="1" applyFont="1" applyFill="1" applyAlignment="1">
      <alignment horizontal="right"/>
    </xf>
    <xf numFmtId="10" fontId="12" fillId="0" borderId="0" xfId="0" applyNumberFormat="1" applyFont="1" applyFill="1" applyAlignment="1">
      <alignment horizontal="right"/>
    </xf>
    <xf numFmtId="0" fontId="11" fillId="0" borderId="4" xfId="0" applyNumberFormat="1" applyFont="1" applyBorder="1" applyAlignment="1">
      <alignment horizontal="left"/>
    </xf>
    <xf numFmtId="0" fontId="11" fillId="0" borderId="0" xfId="0" applyNumberFormat="1" applyFont="1" applyFill="1" applyBorder="1" applyAlignment="1">
      <alignment horizontal="left"/>
    </xf>
    <xf numFmtId="42" fontId="11" fillId="0" borderId="4" xfId="0" applyNumberFormat="1" applyFont="1" applyFill="1" applyBorder="1" applyAlignment="1">
      <alignment horizontal="right"/>
    </xf>
    <xf numFmtId="42" fontId="11" fillId="0" borderId="0" xfId="0" applyNumberFormat="1" applyFont="1" applyFill="1" applyBorder="1" applyAlignment="1">
      <alignment horizontal="right"/>
    </xf>
    <xf numFmtId="10" fontId="11" fillId="0" borderId="4" xfId="0" applyNumberFormat="1" applyFont="1" applyFill="1" applyBorder="1" applyAlignment="1">
      <alignment horizontal="right"/>
    </xf>
    <xf numFmtId="165" fontId="1" fillId="0" borderId="0" xfId="6" applyNumberFormat="1" applyFont="1" applyAlignment="1">
      <alignment horizontal="center"/>
    </xf>
    <xf numFmtId="43" fontId="1" fillId="0" borderId="0" xfId="6" applyFont="1" applyAlignment="1">
      <alignment horizontal="center"/>
    </xf>
    <xf numFmtId="10" fontId="1" fillId="0" borderId="0" xfId="0" applyNumberFormat="1" applyFont="1" applyAlignment="1">
      <alignment horizontal="right"/>
    </xf>
    <xf numFmtId="0" fontId="12" fillId="0" borderId="0" xfId="0" applyNumberFormat="1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1" fillId="0" borderId="0" xfId="0" applyFont="1" applyAlignment="1"/>
    <xf numFmtId="0" fontId="33" fillId="0" borderId="0" xfId="0" applyNumberFormat="1" applyFont="1" applyAlignment="1"/>
    <xf numFmtId="0" fontId="34" fillId="0" borderId="0" xfId="0" applyNumberFormat="1" applyFont="1" applyAlignment="1"/>
    <xf numFmtId="167" fontId="1" fillId="0" borderId="0" xfId="0" applyNumberFormat="1" applyFont="1" applyAlignment="1"/>
    <xf numFmtId="4" fontId="1" fillId="0" borderId="0" xfId="0" applyNumberFormat="1" applyFont="1" applyBorder="1" applyAlignment="1"/>
    <xf numFmtId="165" fontId="1" fillId="0" borderId="0" xfId="6" applyNumberFormat="1" applyFont="1" applyAlignment="1"/>
    <xf numFmtId="0" fontId="35" fillId="0" borderId="0" xfId="0" applyNumberFormat="1" applyFont="1" applyAlignment="1">
      <alignment horizontal="centerContinuous"/>
    </xf>
    <xf numFmtId="0" fontId="19" fillId="0" borderId="0" xfId="0" applyNumberFormat="1" applyFont="1" applyAlignment="1">
      <alignment horizontal="centerContinuous"/>
    </xf>
    <xf numFmtId="0" fontId="20" fillId="0" borderId="0" xfId="0" applyNumberFormat="1" applyFont="1" applyAlignment="1">
      <alignment horizontal="centerContinuous"/>
    </xf>
    <xf numFmtId="0" fontId="29" fillId="0" borderId="0" xfId="0" applyNumberFormat="1" applyFont="1" applyAlignment="1">
      <alignment horizontal="centerContinuous"/>
    </xf>
    <xf numFmtId="0" fontId="16" fillId="0" borderId="0" xfId="0" applyFont="1" applyAlignment="1"/>
    <xf numFmtId="0" fontId="16" fillId="0" borderId="0" xfId="0" applyNumberFormat="1" applyFont="1" applyFill="1" applyAlignment="1"/>
    <xf numFmtId="4" fontId="16" fillId="2" borderId="3" xfId="0" applyNumberFormat="1" applyFont="1" applyFill="1" applyBorder="1" applyAlignment="1">
      <alignment horizontal="center" wrapText="1"/>
    </xf>
    <xf numFmtId="4" fontId="16" fillId="0" borderId="0" xfId="0" applyNumberFormat="1" applyFont="1" applyFill="1" applyBorder="1" applyAlignment="1">
      <alignment horizontal="center"/>
    </xf>
    <xf numFmtId="0" fontId="16" fillId="0" borderId="2" xfId="0" applyNumberFormat="1" applyFont="1" applyBorder="1" applyAlignment="1"/>
    <xf numFmtId="42" fontId="16" fillId="0" borderId="0" xfId="0" applyNumberFormat="1" applyFont="1" applyFill="1" applyBorder="1" applyAlignment="1" applyProtection="1">
      <protection locked="0"/>
    </xf>
    <xf numFmtId="43" fontId="16" fillId="0" borderId="0" xfId="6" applyFont="1" applyAlignment="1"/>
    <xf numFmtId="0" fontId="36" fillId="0" borderId="0" xfId="0" applyNumberFormat="1" applyFont="1" applyAlignment="1"/>
    <xf numFmtId="0" fontId="37" fillId="0" borderId="0" xfId="0" applyNumberFormat="1" applyFont="1" applyAlignment="1"/>
    <xf numFmtId="0" fontId="16" fillId="0" borderId="0" xfId="0" applyFont="1" applyFill="1" applyBorder="1" applyAlignment="1"/>
    <xf numFmtId="167" fontId="16" fillId="0" borderId="0" xfId="0" applyNumberFormat="1" applyFont="1" applyBorder="1" applyAlignment="1"/>
    <xf numFmtId="0" fontId="12" fillId="0" borderId="0" xfId="0" applyNumberFormat="1" applyFont="1" applyBorder="1" applyAlignment="1">
      <alignment horizontal="center"/>
    </xf>
    <xf numFmtId="42" fontId="12" fillId="0" borderId="2" xfId="0" applyNumberFormat="1" applyFont="1" applyFill="1" applyBorder="1" applyAlignment="1"/>
    <xf numFmtId="42" fontId="12" fillId="0" borderId="0" xfId="0" applyNumberFormat="1" applyFont="1" applyFill="1" applyBorder="1" applyAlignment="1"/>
    <xf numFmtId="10" fontId="1" fillId="0" borderId="0" xfId="0" applyNumberFormat="1" applyFont="1" applyAlignment="1"/>
    <xf numFmtId="10" fontId="1" fillId="0" borderId="0" xfId="3" applyNumberFormat="1" applyFont="1" applyAlignment="1"/>
    <xf numFmtId="41" fontId="12" fillId="0" borderId="0" xfId="0" applyNumberFormat="1" applyFont="1" applyFill="1" applyAlignment="1"/>
    <xf numFmtId="42" fontId="1" fillId="0" borderId="0" xfId="0" applyNumberFormat="1" applyFont="1" applyAlignment="1"/>
    <xf numFmtId="0" fontId="1" fillId="0" borderId="0" xfId="0" applyFont="1" applyFill="1" applyBorder="1"/>
    <xf numFmtId="0" fontId="7" fillId="0" borderId="0" xfId="0" applyNumberFormat="1" applyFont="1" applyAlignment="1"/>
    <xf numFmtId="0" fontId="7" fillId="0" borderId="0" xfId="0" applyFont="1" applyAlignment="1">
      <alignment horizontal="right"/>
    </xf>
    <xf numFmtId="168" fontId="7" fillId="0" borderId="0" xfId="1" applyNumberFormat="1" applyFont="1"/>
    <xf numFmtId="0" fontId="7" fillId="0" borderId="0" xfId="0" applyFont="1"/>
    <xf numFmtId="168" fontId="7" fillId="0" borderId="6" xfId="1" applyNumberFormat="1" applyFont="1" applyBorder="1" applyAlignment="1"/>
    <xf numFmtId="0" fontId="26" fillId="0" borderId="0" xfId="0" applyNumberFormat="1" applyFont="1" applyAlignment="1">
      <alignment horizontal="centerContinuous"/>
    </xf>
    <xf numFmtId="0" fontId="27" fillId="0" borderId="0" xfId="0" applyNumberFormat="1" applyFont="1" applyAlignment="1">
      <alignment horizontal="centerContinuous"/>
    </xf>
    <xf numFmtId="0" fontId="38" fillId="0" borderId="0" xfId="0" applyNumberFormat="1" applyFont="1" applyAlignment="1">
      <alignment horizontal="centerContinuous"/>
    </xf>
    <xf numFmtId="41" fontId="16" fillId="0" borderId="0" xfId="0" applyNumberFormat="1" applyFont="1" applyFill="1" applyAlignment="1"/>
    <xf numFmtId="10" fontId="16" fillId="0" borderId="0" xfId="3" applyNumberFormat="1" applyFont="1" applyAlignment="1"/>
    <xf numFmtId="44" fontId="16" fillId="0" borderId="0" xfId="0" applyNumberFormat="1" applyFont="1" applyAlignment="1"/>
    <xf numFmtId="0" fontId="39" fillId="0" borderId="0" xfId="0" applyNumberFormat="1" applyFont="1" applyFill="1" applyAlignment="1"/>
    <xf numFmtId="0" fontId="39" fillId="0" borderId="0" xfId="0" applyNumberFormat="1" applyFont="1" applyFill="1" applyBorder="1" applyAlignment="1"/>
    <xf numFmtId="169" fontId="39" fillId="0" borderId="0" xfId="0" applyNumberFormat="1" applyFont="1" applyFill="1" applyBorder="1"/>
    <xf numFmtId="10" fontId="39" fillId="0" borderId="0" xfId="0" applyNumberFormat="1" applyFont="1" applyFill="1" applyBorder="1" applyAlignment="1"/>
    <xf numFmtId="4" fontId="39" fillId="0" borderId="0" xfId="0" applyNumberFormat="1" applyFont="1" applyFill="1" applyAlignment="1"/>
    <xf numFmtId="43" fontId="39" fillId="0" borderId="0" xfId="6" applyFont="1" applyFill="1" applyAlignment="1"/>
    <xf numFmtId="43" fontId="39" fillId="0" borderId="0" xfId="6" applyFont="1" applyFill="1" applyBorder="1" applyAlignment="1"/>
    <xf numFmtId="0" fontId="3" fillId="0" borderId="3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/>
    <xf numFmtId="0" fontId="3" fillId="0" borderId="3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 wrapText="1"/>
    </xf>
    <xf numFmtId="6" fontId="3" fillId="0" borderId="0" xfId="0" applyNumberFormat="1" applyFont="1" applyFill="1" applyBorder="1" applyAlignment="1">
      <alignment horizontal="center"/>
    </xf>
    <xf numFmtId="0" fontId="39" fillId="0" borderId="0" xfId="0" applyNumberFormat="1" applyFont="1" applyFill="1" applyBorder="1"/>
    <xf numFmtId="4" fontId="39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/>
    <xf numFmtId="4" fontId="39" fillId="0" borderId="0" xfId="0" applyNumberFormat="1" applyFont="1" applyFill="1" applyBorder="1" applyAlignment="1"/>
    <xf numFmtId="0" fontId="39" fillId="0" borderId="2" xfId="0" applyNumberFormat="1" applyFont="1" applyFill="1" applyBorder="1" applyAlignment="1">
      <alignment horizontal="left" indent="1"/>
    </xf>
    <xf numFmtId="168" fontId="39" fillId="0" borderId="2" xfId="1" applyNumberFormat="1" applyFont="1" applyFill="1" applyBorder="1" applyAlignment="1"/>
    <xf numFmtId="5" fontId="39" fillId="0" borderId="0" xfId="0" applyNumberFormat="1" applyFont="1" applyFill="1" applyBorder="1" applyAlignment="1"/>
    <xf numFmtId="10" fontId="39" fillId="0" borderId="2" xfId="0" applyNumberFormat="1" applyFont="1" applyFill="1" applyBorder="1" applyAlignment="1"/>
    <xf numFmtId="164" fontId="39" fillId="0" borderId="0" xfId="0" applyNumberFormat="1" applyFont="1" applyFill="1" applyBorder="1" applyAlignment="1"/>
    <xf numFmtId="167" fontId="39" fillId="0" borderId="0" xfId="0" applyNumberFormat="1" applyFont="1" applyFill="1" applyBorder="1" applyAlignment="1"/>
    <xf numFmtId="10" fontId="39" fillId="0" borderId="2" xfId="0" applyNumberFormat="1" applyFont="1" applyFill="1" applyBorder="1"/>
    <xf numFmtId="43" fontId="39" fillId="0" borderId="0" xfId="6" applyFont="1" applyFill="1" applyBorder="1"/>
    <xf numFmtId="10" fontId="39" fillId="0" borderId="0" xfId="0" applyNumberFormat="1" applyFont="1" applyFill="1" applyBorder="1"/>
    <xf numFmtId="0" fontId="3" fillId="0" borderId="0" xfId="6" applyNumberFormat="1" applyFont="1" applyFill="1" applyBorder="1" applyAlignment="1"/>
    <xf numFmtId="41" fontId="40" fillId="0" borderId="2" xfId="0" applyNumberFormat="1" applyFont="1" applyFill="1" applyBorder="1" applyAlignment="1"/>
    <xf numFmtId="41" fontId="39" fillId="0" borderId="0" xfId="0" applyNumberFormat="1" applyFont="1" applyFill="1" applyBorder="1" applyAlignment="1"/>
    <xf numFmtId="3" fontId="39" fillId="0" borderId="0" xfId="0" applyNumberFormat="1" applyFont="1" applyFill="1" applyBorder="1" applyAlignment="1"/>
    <xf numFmtId="3" fontId="39" fillId="0" borderId="2" xfId="0" applyNumberFormat="1" applyFont="1" applyFill="1" applyBorder="1" applyAlignment="1"/>
    <xf numFmtId="43" fontId="39" fillId="0" borderId="0" xfId="0" applyNumberFormat="1" applyFont="1" applyFill="1" applyBorder="1" applyAlignment="1"/>
    <xf numFmtId="165" fontId="39" fillId="0" borderId="2" xfId="6" applyNumberFormat="1" applyFont="1" applyFill="1" applyBorder="1" applyAlignment="1"/>
    <xf numFmtId="37" fontId="39" fillId="0" borderId="0" xfId="0" applyNumberFormat="1" applyFont="1" applyFill="1" applyBorder="1" applyAlignment="1"/>
    <xf numFmtId="3" fontId="39" fillId="0" borderId="0" xfId="0" applyNumberFormat="1" applyFont="1" applyFill="1" applyBorder="1" applyAlignment="1">
      <alignment horizontal="right"/>
    </xf>
    <xf numFmtId="37" fontId="39" fillId="0" borderId="2" xfId="0" applyNumberFormat="1" applyFont="1" applyFill="1" applyBorder="1" applyAlignment="1"/>
    <xf numFmtId="43" fontId="39" fillId="0" borderId="2" xfId="6" applyFont="1" applyFill="1" applyBorder="1" applyAlignment="1"/>
    <xf numFmtId="170" fontId="39" fillId="0" borderId="0" xfId="0" applyNumberFormat="1" applyFont="1" applyFill="1" applyBorder="1" applyAlignment="1"/>
    <xf numFmtId="169" fontId="39" fillId="0" borderId="0" xfId="0" applyNumberFormat="1" applyFont="1" applyFill="1" applyBorder="1" applyAlignment="1"/>
    <xf numFmtId="41" fontId="3" fillId="0" borderId="0" xfId="0" applyNumberFormat="1" applyFont="1" applyFill="1" applyBorder="1" applyAlignment="1"/>
    <xf numFmtId="41" fontId="3" fillId="0" borderId="5" xfId="0" applyNumberFormat="1" applyFont="1" applyFill="1" applyBorder="1" applyAlignment="1"/>
    <xf numFmtId="10" fontId="3" fillId="0" borderId="5" xfId="0" applyNumberFormat="1" applyFont="1" applyFill="1" applyBorder="1" applyAlignment="1"/>
    <xf numFmtId="165" fontId="3" fillId="0" borderId="5" xfId="6" applyNumberFormat="1" applyFont="1" applyFill="1" applyBorder="1" applyAlignment="1"/>
    <xf numFmtId="164" fontId="3" fillId="0" borderId="0" xfId="0" applyNumberFormat="1" applyFont="1" applyFill="1" applyBorder="1" applyAlignment="1"/>
    <xf numFmtId="10" fontId="3" fillId="0" borderId="0" xfId="0" applyNumberFormat="1" applyFont="1" applyFill="1" applyBorder="1" applyAlignment="1"/>
    <xf numFmtId="41" fontId="39" fillId="0" borderId="0" xfId="0" applyNumberFormat="1" applyFont="1" applyFill="1" applyBorder="1"/>
    <xf numFmtId="167" fontId="39" fillId="0" borderId="0" xfId="0" applyNumberFormat="1" applyFont="1" applyFill="1" applyBorder="1"/>
    <xf numFmtId="0" fontId="3" fillId="0" borderId="0" xfId="0" applyNumberFormat="1" applyFont="1" applyFill="1" applyBorder="1" applyAlignment="1">
      <alignment horizontal="left"/>
    </xf>
    <xf numFmtId="10" fontId="39" fillId="0" borderId="0" xfId="0" applyNumberFormat="1" applyFont="1" applyFill="1" applyBorder="1" applyAlignment="1">
      <alignment horizontal="right"/>
    </xf>
    <xf numFmtId="10" fontId="39" fillId="0" borderId="2" xfId="0" applyNumberFormat="1" applyFont="1" applyFill="1" applyBorder="1" applyAlignment="1">
      <alignment horizontal="right"/>
    </xf>
    <xf numFmtId="0" fontId="39" fillId="0" borderId="2" xfId="0" applyNumberFormat="1" applyFont="1" applyFill="1" applyBorder="1" applyAlignment="1"/>
    <xf numFmtId="0" fontId="39" fillId="0" borderId="2" xfId="0" applyNumberFormat="1" applyFont="1" applyFill="1" applyBorder="1"/>
    <xf numFmtId="43" fontId="39" fillId="0" borderId="0" xfId="0" applyNumberFormat="1" applyFont="1" applyFill="1" applyBorder="1" applyAlignment="1">
      <alignment horizontal="right"/>
    </xf>
    <xf numFmtId="4" fontId="39" fillId="0" borderId="2" xfId="0" applyNumberFormat="1" applyFont="1" applyFill="1" applyBorder="1" applyAlignment="1">
      <alignment horizontal="left" indent="1"/>
    </xf>
    <xf numFmtId="41" fontId="39" fillId="0" borderId="2" xfId="0" applyNumberFormat="1" applyFont="1" applyFill="1" applyBorder="1" applyAlignment="1">
      <alignment horizontal="right"/>
    </xf>
    <xf numFmtId="41" fontId="39" fillId="0" borderId="0" xfId="0" applyNumberFormat="1" applyFont="1" applyFill="1" applyBorder="1" applyAlignment="1">
      <alignment horizontal="right"/>
    </xf>
    <xf numFmtId="41" fontId="39" fillId="0" borderId="2" xfId="0" applyNumberFormat="1" applyFont="1" applyFill="1" applyBorder="1" applyAlignment="1"/>
    <xf numFmtId="0" fontId="39" fillId="0" borderId="0" xfId="0" applyNumberFormat="1" applyFont="1" applyFill="1" applyBorder="1" applyAlignment="1">
      <alignment horizontal="left" indent="1"/>
    </xf>
    <xf numFmtId="165" fontId="39" fillId="0" borderId="0" xfId="6" applyNumberFormat="1" applyFont="1" applyFill="1" applyBorder="1" applyAlignment="1"/>
    <xf numFmtId="0" fontId="25" fillId="0" borderId="2" xfId="0" applyNumberFormat="1" applyFont="1" applyBorder="1" applyAlignment="1">
      <alignment horizontal="left" indent="1"/>
    </xf>
    <xf numFmtId="41" fontId="39" fillId="0" borderId="5" xfId="0" applyNumberFormat="1" applyFont="1" applyFill="1" applyBorder="1" applyAlignment="1"/>
    <xf numFmtId="164" fontId="39" fillId="0" borderId="5" xfId="0" applyNumberFormat="1" applyFont="1" applyFill="1" applyBorder="1" applyAlignment="1"/>
    <xf numFmtId="0" fontId="39" fillId="0" borderId="5" xfId="0" applyNumberFormat="1" applyFont="1" applyFill="1" applyBorder="1" applyAlignment="1"/>
    <xf numFmtId="10" fontId="3" fillId="0" borderId="5" xfId="0" applyNumberFormat="1" applyFont="1" applyFill="1" applyBorder="1"/>
    <xf numFmtId="4" fontId="39" fillId="0" borderId="0" xfId="0" applyNumberFormat="1" applyFont="1" applyFill="1" applyBorder="1"/>
    <xf numFmtId="39" fontId="39" fillId="0" borderId="0" xfId="0" applyNumberFormat="1" applyFont="1" applyFill="1" applyBorder="1"/>
    <xf numFmtId="0" fontId="3" fillId="0" borderId="0" xfId="0" applyNumberFormat="1" applyFont="1" applyFill="1" applyBorder="1" applyAlignment="1">
      <alignment wrapText="1"/>
    </xf>
    <xf numFmtId="168" fontId="3" fillId="0" borderId="4" xfId="1" applyNumberFormat="1" applyFont="1" applyFill="1" applyBorder="1" applyAlignment="1"/>
    <xf numFmtId="166" fontId="3" fillId="0" borderId="0" xfId="0" applyNumberFormat="1" applyFont="1" applyFill="1" applyBorder="1" applyAlignment="1"/>
    <xf numFmtId="0" fontId="39" fillId="0" borderId="4" xfId="0" applyNumberFormat="1" applyFont="1" applyFill="1" applyBorder="1" applyAlignment="1"/>
    <xf numFmtId="10" fontId="3" fillId="0" borderId="4" xfId="0" applyNumberFormat="1" applyFont="1" applyFill="1" applyBorder="1"/>
    <xf numFmtId="10" fontId="39" fillId="0" borderId="2" xfId="3" applyNumberFormat="1" applyFont="1" applyFill="1" applyBorder="1" applyAlignment="1"/>
    <xf numFmtId="0" fontId="3" fillId="0" borderId="2" xfId="0" applyNumberFormat="1" applyFont="1" applyFill="1" applyBorder="1" applyAlignment="1"/>
    <xf numFmtId="0" fontId="39" fillId="0" borderId="0" xfId="0" applyNumberFormat="1" applyFont="1" applyFill="1"/>
    <xf numFmtId="3" fontId="39" fillId="0" borderId="0" xfId="0" applyNumberFormat="1" applyFont="1" applyFill="1" applyAlignment="1"/>
    <xf numFmtId="167" fontId="3" fillId="0" borderId="0" xfId="0" applyNumberFormat="1" applyFont="1" applyFill="1" applyBorder="1" applyAlignment="1"/>
    <xf numFmtId="8" fontId="3" fillId="0" borderId="0" xfId="0" applyNumberFormat="1" applyFont="1" applyFill="1" applyBorder="1" applyAlignment="1"/>
    <xf numFmtId="0" fontId="32" fillId="0" borderId="0" xfId="5" applyNumberFormat="1" applyFont="1" applyBorder="1" applyAlignment="1"/>
    <xf numFmtId="44" fontId="32" fillId="0" borderId="0" xfId="5" applyNumberFormat="1" applyFont="1" applyBorder="1" applyAlignment="1"/>
    <xf numFmtId="0" fontId="32" fillId="0" borderId="0" xfId="0" applyNumberFormat="1" applyFont="1" applyAlignment="1"/>
    <xf numFmtId="42" fontId="32" fillId="4" borderId="0" xfId="0" applyNumberFormat="1" applyFont="1" applyFill="1" applyAlignment="1"/>
    <xf numFmtId="42" fontId="32" fillId="0" borderId="0" xfId="0" applyNumberFormat="1" applyFont="1" applyAlignment="1"/>
    <xf numFmtId="10" fontId="32" fillId="0" borderId="0" xfId="0" applyNumberFormat="1" applyFont="1" applyAlignment="1"/>
    <xf numFmtId="41" fontId="32" fillId="0" borderId="0" xfId="0" applyNumberFormat="1" applyFont="1" applyAlignment="1"/>
    <xf numFmtId="0" fontId="32" fillId="0" borderId="7" xfId="0" applyNumberFormat="1" applyFont="1" applyBorder="1" applyAlignment="1"/>
    <xf numFmtId="42" fontId="32" fillId="4" borderId="7" xfId="0" applyNumberFormat="1" applyFont="1" applyFill="1" applyBorder="1" applyAlignment="1"/>
    <xf numFmtId="41" fontId="32" fillId="0" borderId="7" xfId="0" applyNumberFormat="1" applyFont="1" applyBorder="1" applyAlignment="1"/>
    <xf numFmtId="10" fontId="32" fillId="0" borderId="7" xfId="0" applyNumberFormat="1" applyFont="1" applyBorder="1" applyAlignment="1"/>
    <xf numFmtId="0" fontId="32" fillId="0" borderId="8" xfId="0" applyNumberFormat="1" applyFont="1" applyBorder="1" applyAlignment="1"/>
    <xf numFmtId="42" fontId="32" fillId="0" borderId="8" xfId="0" applyNumberFormat="1" applyFont="1" applyBorder="1" applyAlignment="1"/>
    <xf numFmtId="10" fontId="32" fillId="0" borderId="8" xfId="0" applyNumberFormat="1" applyFont="1" applyBorder="1" applyAlignment="1"/>
    <xf numFmtId="0" fontId="41" fillId="0" borderId="8" xfId="0" applyNumberFormat="1" applyFont="1" applyBorder="1" applyAlignment="1"/>
    <xf numFmtId="4" fontId="41" fillId="0" borderId="8" xfId="0" applyNumberFormat="1" applyFont="1" applyBorder="1" applyAlignment="1">
      <alignment horizontal="right"/>
    </xf>
    <xf numFmtId="0" fontId="41" fillId="0" borderId="8" xfId="0" applyNumberFormat="1" applyFont="1" applyBorder="1" applyAlignment="1">
      <alignment horizontal="right"/>
    </xf>
    <xf numFmtId="0" fontId="41" fillId="0" borderId="0" xfId="0" applyNumberFormat="1" applyFont="1" applyBorder="1" applyAlignment="1"/>
    <xf numFmtId="0" fontId="41" fillId="0" borderId="0" xfId="0" applyNumberFormat="1" applyFont="1" applyAlignment="1"/>
    <xf numFmtId="42" fontId="41" fillId="0" borderId="0" xfId="0" applyNumberFormat="1" applyFont="1" applyBorder="1" applyAlignment="1" applyProtection="1">
      <protection locked="0"/>
    </xf>
    <xf numFmtId="10" fontId="41" fillId="0" borderId="0" xfId="0" applyNumberFormat="1" applyFont="1" applyAlignment="1"/>
    <xf numFmtId="41" fontId="41" fillId="0" borderId="0" xfId="0" applyNumberFormat="1" applyFont="1" applyBorder="1" applyAlignment="1"/>
    <xf numFmtId="41" fontId="41" fillId="0" borderId="0" xfId="0" applyNumberFormat="1" applyFont="1" applyAlignment="1"/>
    <xf numFmtId="42" fontId="41" fillId="0" borderId="8" xfId="0" applyNumberFormat="1" applyFont="1" applyBorder="1" applyAlignment="1"/>
    <xf numFmtId="10" fontId="41" fillId="0" borderId="8" xfId="0" applyNumberFormat="1" applyFont="1" applyBorder="1" applyAlignment="1"/>
    <xf numFmtId="10" fontId="41" fillId="0" borderId="0" xfId="0" applyNumberFormat="1" applyFont="1" applyBorder="1" applyAlignment="1"/>
    <xf numFmtId="42" fontId="41" fillId="0" borderId="0" xfId="0" applyNumberFormat="1" applyFont="1" applyAlignment="1"/>
    <xf numFmtId="43" fontId="41" fillId="0" borderId="0" xfId="6" applyNumberFormat="1" applyFont="1" applyAlignment="1"/>
    <xf numFmtId="0" fontId="42" fillId="2" borderId="7" xfId="0" applyNumberFormat="1" applyFont="1" applyFill="1" applyBorder="1" applyAlignment="1">
      <alignment horizontal="center"/>
    </xf>
    <xf numFmtId="0" fontId="42" fillId="0" borderId="7" xfId="0" applyNumberFormat="1" applyFont="1" applyFill="1" applyBorder="1" applyAlignment="1">
      <alignment horizontal="center"/>
    </xf>
    <xf numFmtId="44" fontId="42" fillId="2" borderId="7" xfId="0" applyNumberFormat="1" applyFont="1" applyFill="1" applyBorder="1" applyAlignment="1">
      <alignment horizontal="center" wrapText="1"/>
    </xf>
    <xf numFmtId="44" fontId="42" fillId="0" borderId="7" xfId="0" applyNumberFormat="1" applyFont="1" applyFill="1" applyBorder="1" applyAlignment="1">
      <alignment horizontal="center" wrapText="1"/>
    </xf>
    <xf numFmtId="0" fontId="42" fillId="0" borderId="8" xfId="0" applyNumberFormat="1" applyFont="1" applyBorder="1" applyAlignment="1">
      <alignment horizontal="center"/>
    </xf>
    <xf numFmtId="0" fontId="42" fillId="0" borderId="8" xfId="0" applyNumberFormat="1" applyFont="1" applyFill="1" applyBorder="1" applyAlignment="1">
      <alignment horizontal="center"/>
    </xf>
    <xf numFmtId="0" fontId="42" fillId="0" borderId="8" xfId="0" applyNumberFormat="1" applyFont="1" applyBorder="1" applyAlignment="1"/>
    <xf numFmtId="0" fontId="42" fillId="0" borderId="8" xfId="0" applyNumberFormat="1" applyFont="1" applyFill="1" applyBorder="1" applyAlignment="1"/>
    <xf numFmtId="42" fontId="42" fillId="0" borderId="8" xfId="0" applyNumberFormat="1" applyFont="1" applyBorder="1" applyAlignment="1"/>
    <xf numFmtId="42" fontId="42" fillId="0" borderId="8" xfId="0" applyNumberFormat="1" applyFont="1" applyFill="1" applyBorder="1" applyAlignment="1"/>
    <xf numFmtId="10" fontId="42" fillId="0" borderId="8" xfId="0" applyNumberFormat="1" applyFont="1" applyBorder="1" applyAlignment="1"/>
    <xf numFmtId="41" fontId="42" fillId="0" borderId="8" xfId="0" applyNumberFormat="1" applyFont="1" applyFill="1" applyBorder="1" applyAlignment="1"/>
    <xf numFmtId="41" fontId="42" fillId="0" borderId="8" xfId="0" applyNumberFormat="1" applyFont="1" applyBorder="1" applyAlignment="1"/>
    <xf numFmtId="0" fontId="43" fillId="0" borderId="8" xfId="0" applyNumberFormat="1" applyFont="1" applyBorder="1" applyAlignment="1">
      <alignment horizontal="left"/>
    </xf>
    <xf numFmtId="0" fontId="43" fillId="0" borderId="8" xfId="0" applyNumberFormat="1" applyFont="1" applyFill="1" applyBorder="1" applyAlignment="1">
      <alignment horizontal="left"/>
    </xf>
    <xf numFmtId="42" fontId="43" fillId="0" borderId="8" xfId="0" applyNumberFormat="1" applyFont="1" applyBorder="1" applyAlignment="1"/>
    <xf numFmtId="42" fontId="43" fillId="0" borderId="8" xfId="0" applyNumberFormat="1" applyFont="1" applyFill="1" applyBorder="1" applyAlignment="1"/>
    <xf numFmtId="10" fontId="43" fillId="0" borderId="8" xfId="0" applyNumberFormat="1" applyFont="1" applyBorder="1" applyAlignment="1"/>
    <xf numFmtId="0" fontId="41" fillId="0" borderId="8" xfId="0" applyNumberFormat="1" applyFont="1" applyFill="1" applyBorder="1" applyAlignment="1"/>
    <xf numFmtId="0" fontId="41" fillId="0" borderId="0" xfId="0" applyNumberFormat="1" applyFont="1" applyFill="1" applyBorder="1" applyAlignment="1"/>
    <xf numFmtId="10" fontId="41" fillId="0" borderId="0" xfId="3" applyNumberFormat="1" applyFont="1" applyAlignment="1"/>
    <xf numFmtId="0" fontId="3" fillId="0" borderId="0" xfId="5" applyFont="1" applyAlignment="1">
      <alignment horizontal="centerContinuous"/>
    </xf>
    <xf numFmtId="0" fontId="3" fillId="0" borderId="0" xfId="5" applyFont="1" applyBorder="1" applyAlignment="1">
      <alignment horizontal="centerContinuous"/>
    </xf>
    <xf numFmtId="0" fontId="8" fillId="0" borderId="0" xfId="5" applyAlignment="1">
      <alignment horizontal="centerContinuous"/>
    </xf>
    <xf numFmtId="0" fontId="8" fillId="0" borderId="0" xfId="5" applyBorder="1" applyAlignment="1">
      <alignment horizontal="centerContinuous"/>
    </xf>
    <xf numFmtId="0" fontId="8" fillId="0" borderId="0" xfId="5" applyBorder="1" applyAlignment="1">
      <alignment horizontal="left"/>
    </xf>
    <xf numFmtId="0" fontId="17" fillId="0" borderId="0" xfId="5" applyFont="1" applyBorder="1"/>
    <xf numFmtId="0" fontId="8" fillId="0" borderId="0" xfId="5"/>
    <xf numFmtId="43" fontId="0" fillId="0" borderId="0" xfId="6" applyFont="1"/>
    <xf numFmtId="0" fontId="4" fillId="0" borderId="0" xfId="5" applyFont="1" applyAlignment="1">
      <alignment horizontal="centerContinuous"/>
    </xf>
    <xf numFmtId="0" fontId="4" fillId="0" borderId="0" xfId="5" applyFont="1" applyBorder="1" applyAlignment="1">
      <alignment horizontal="centerContinuous"/>
    </xf>
    <xf numFmtId="0" fontId="44" fillId="0" borderId="0" xfId="5" applyFont="1" applyAlignment="1">
      <alignment horizontal="centerContinuous"/>
    </xf>
    <xf numFmtId="0" fontId="44" fillId="0" borderId="0" xfId="5" applyFont="1" applyBorder="1" applyAlignment="1">
      <alignment horizontal="centerContinuous"/>
    </xf>
    <xf numFmtId="0" fontId="44" fillId="0" borderId="0" xfId="5" applyFont="1" applyBorder="1" applyAlignment="1">
      <alignment horizontal="left"/>
    </xf>
    <xf numFmtId="0" fontId="5" fillId="0" borderId="0" xfId="5" applyFont="1" applyAlignment="1">
      <alignment horizontal="centerContinuous"/>
    </xf>
    <xf numFmtId="0" fontId="5" fillId="0" borderId="0" xfId="5" applyFont="1" applyBorder="1" applyAlignment="1">
      <alignment horizontal="centerContinuous"/>
    </xf>
    <xf numFmtId="0" fontId="5" fillId="0" borderId="0" xfId="5" applyFont="1" applyAlignment="1">
      <alignment horizontal="left"/>
    </xf>
    <xf numFmtId="0" fontId="2" fillId="0" borderId="0" xfId="5" applyFont="1" applyFill="1" applyBorder="1" applyAlignment="1">
      <alignment horizontal="centerContinuous"/>
    </xf>
    <xf numFmtId="0" fontId="2" fillId="0" borderId="0" xfId="5" applyFont="1" applyFill="1" applyBorder="1" applyAlignment="1">
      <alignment horizontal="left"/>
    </xf>
    <xf numFmtId="0" fontId="46" fillId="0" borderId="0" xfId="7" applyFont="1" applyFill="1" applyBorder="1" applyAlignment="1">
      <alignment vertical="center"/>
    </xf>
    <xf numFmtId="43" fontId="0" fillId="0" borderId="0" xfId="6" applyFont="1" applyFill="1" applyBorder="1"/>
    <xf numFmtId="0" fontId="47" fillId="0" borderId="3" xfId="5" applyFont="1" applyFill="1" applyBorder="1" applyAlignment="1">
      <alignment horizontal="center" vertical="top"/>
    </xf>
    <xf numFmtId="0" fontId="8" fillId="0" borderId="0" xfId="5" applyFill="1" applyBorder="1" applyAlignment="1">
      <alignment vertical="top"/>
    </xf>
    <xf numFmtId="0" fontId="47" fillId="0" borderId="0" xfId="5" applyFont="1" applyBorder="1" applyAlignment="1">
      <alignment horizontal="center" vertical="top"/>
    </xf>
    <xf numFmtId="0" fontId="48" fillId="0" borderId="0" xfId="7" applyFont="1" applyFill="1" applyBorder="1" applyAlignment="1">
      <alignment horizontal="left" indent="1"/>
    </xf>
    <xf numFmtId="0" fontId="48" fillId="0" borderId="0" xfId="7" quotePrefix="1" applyFont="1" applyFill="1" applyBorder="1" applyAlignment="1">
      <alignment horizontal="center"/>
    </xf>
    <xf numFmtId="0" fontId="8" fillId="0" borderId="0" xfId="5" applyBorder="1" applyAlignment="1">
      <alignment vertical="top"/>
    </xf>
    <xf numFmtId="0" fontId="48" fillId="0" borderId="0" xfId="7" quotePrefix="1" applyNumberFormat="1" applyFont="1" applyFill="1" applyBorder="1" applyAlignment="1">
      <alignment horizontal="center"/>
    </xf>
    <xf numFmtId="0" fontId="47" fillId="0" borderId="0" xfId="5" applyFont="1" applyBorder="1" applyAlignment="1">
      <alignment vertical="top"/>
    </xf>
    <xf numFmtId="0" fontId="49" fillId="0" borderId="2" xfId="5" applyFont="1" applyFill="1" applyBorder="1" applyAlignment="1">
      <alignment horizontal="left" indent="2"/>
    </xf>
    <xf numFmtId="0" fontId="8" fillId="0" borderId="0" xfId="5" applyFill="1" applyBorder="1"/>
    <xf numFmtId="0" fontId="49" fillId="0" borderId="2" xfId="5" applyFont="1" applyFill="1" applyBorder="1" applyAlignment="1">
      <alignment horizontal="center"/>
    </xf>
    <xf numFmtId="42" fontId="49" fillId="0" borderId="2" xfId="1" applyNumberFormat="1" applyFont="1" applyFill="1" applyBorder="1"/>
    <xf numFmtId="41" fontId="49" fillId="0" borderId="0" xfId="1" applyNumberFormat="1" applyFont="1" applyFill="1" applyBorder="1"/>
    <xf numFmtId="42" fontId="49" fillId="0" borderId="0" xfId="1" applyNumberFormat="1" applyFont="1" applyFill="1" applyBorder="1"/>
    <xf numFmtId="0" fontId="0" fillId="0" borderId="0" xfId="6" applyNumberFormat="1" applyFont="1" applyFill="1" applyBorder="1"/>
    <xf numFmtId="41" fontId="49" fillId="0" borderId="2" xfId="1" applyNumberFormat="1" applyFont="1" applyFill="1" applyBorder="1"/>
    <xf numFmtId="0" fontId="50" fillId="0" borderId="2" xfId="7" applyFont="1" applyFill="1" applyBorder="1" applyAlignment="1">
      <alignment horizontal="left" indent="2"/>
    </xf>
    <xf numFmtId="0" fontId="49" fillId="0" borderId="0" xfId="5" applyFont="1" applyFill="1" applyBorder="1"/>
    <xf numFmtId="41" fontId="49" fillId="0" borderId="2" xfId="6" applyNumberFormat="1" applyFont="1" applyFill="1" applyBorder="1" applyAlignment="1">
      <alignment horizontal="center"/>
    </xf>
    <xf numFmtId="41" fontId="49" fillId="0" borderId="0" xfId="6" applyNumberFormat="1" applyFont="1" applyFill="1" applyBorder="1" applyAlignment="1">
      <alignment horizontal="center"/>
    </xf>
    <xf numFmtId="0" fontId="48" fillId="0" borderId="0" xfId="7" applyFont="1" applyFill="1" applyBorder="1" applyAlignment="1">
      <alignment horizontal="center"/>
    </xf>
    <xf numFmtId="0" fontId="49" fillId="0" borderId="0" xfId="5" applyFont="1" applyFill="1" applyBorder="1" applyAlignment="1">
      <alignment horizontal="left" indent="2"/>
    </xf>
    <xf numFmtId="0" fontId="49" fillId="0" borderId="0" xfId="5" applyFont="1" applyFill="1" applyBorder="1" applyAlignment="1">
      <alignment horizontal="center"/>
    </xf>
    <xf numFmtId="0" fontId="47" fillId="0" borderId="0" xfId="5" applyFont="1" applyFill="1" applyBorder="1" applyAlignment="1"/>
    <xf numFmtId="41" fontId="47" fillId="0" borderId="5" xfId="6" applyNumberFormat="1" applyFont="1" applyFill="1" applyBorder="1" applyAlignment="1">
      <alignment horizontal="center"/>
    </xf>
    <xf numFmtId="41" fontId="47" fillId="0" borderId="0" xfId="6" applyNumberFormat="1" applyFont="1" applyFill="1" applyBorder="1" applyAlignment="1">
      <alignment horizontal="center"/>
    </xf>
    <xf numFmtId="0" fontId="47" fillId="0" borderId="0" xfId="5" applyFont="1" applyFill="1" applyBorder="1" applyAlignment="1">
      <alignment horizontal="left" indent="2"/>
    </xf>
    <xf numFmtId="0" fontId="49" fillId="0" borderId="2" xfId="5" applyNumberFormat="1" applyFont="1" applyFill="1" applyBorder="1" applyAlignment="1">
      <alignment horizontal="center"/>
    </xf>
    <xf numFmtId="0" fontId="8" fillId="0" borderId="0" xfId="5" applyFill="1" applyBorder="1" applyAlignment="1">
      <alignment horizontal="left" indent="2"/>
    </xf>
    <xf numFmtId="0" fontId="46" fillId="0" borderId="0" xfId="7" applyFont="1" applyFill="1" applyBorder="1"/>
    <xf numFmtId="0" fontId="48" fillId="0" borderId="0" xfId="7" applyFont="1" applyFill="1" applyBorder="1"/>
    <xf numFmtId="0" fontId="49" fillId="0" borderId="9" xfId="5" applyFont="1" applyFill="1" applyBorder="1" applyAlignment="1">
      <alignment horizontal="left" indent="2"/>
    </xf>
    <xf numFmtId="0" fontId="49" fillId="0" borderId="9" xfId="5" applyFont="1" applyFill="1" applyBorder="1" applyAlignment="1">
      <alignment horizontal="center"/>
    </xf>
    <xf numFmtId="41" fontId="49" fillId="0" borderId="9" xfId="6" applyNumberFormat="1" applyFont="1" applyFill="1" applyBorder="1" applyAlignment="1">
      <alignment horizontal="center"/>
    </xf>
    <xf numFmtId="0" fontId="49" fillId="0" borderId="10" xfId="5" applyFont="1" applyFill="1" applyBorder="1" applyAlignment="1">
      <alignment horizontal="center"/>
    </xf>
    <xf numFmtId="41" fontId="49" fillId="0" borderId="10" xfId="6" applyNumberFormat="1" applyFont="1" applyFill="1" applyBorder="1" applyAlignment="1">
      <alignment horizontal="center"/>
    </xf>
    <xf numFmtId="0" fontId="8" fillId="0" borderId="0" xfId="5" applyBorder="1"/>
    <xf numFmtId="0" fontId="47" fillId="0" borderId="0" xfId="5" applyFont="1" applyFill="1" applyAlignment="1"/>
    <xf numFmtId="0" fontId="8" fillId="0" borderId="0" xfId="5" applyFill="1"/>
    <xf numFmtId="42" fontId="47" fillId="0" borderId="4" xfId="6" applyNumberFormat="1" applyFont="1" applyFill="1" applyBorder="1" applyAlignment="1">
      <alignment horizontal="center"/>
    </xf>
    <xf numFmtId="42" fontId="47" fillId="0" borderId="0" xfId="6" applyNumberFormat="1" applyFont="1" applyFill="1" applyBorder="1" applyAlignment="1">
      <alignment horizontal="center"/>
    </xf>
    <xf numFmtId="41" fontId="49" fillId="0" borderId="0" xfId="6" applyNumberFormat="1" applyFont="1" applyAlignment="1">
      <alignment horizontal="center"/>
    </xf>
    <xf numFmtId="41" fontId="49" fillId="0" borderId="0" xfId="6" applyNumberFormat="1" applyFont="1" applyBorder="1" applyAlignment="1">
      <alignment horizontal="center"/>
    </xf>
    <xf numFmtId="165" fontId="49" fillId="0" borderId="0" xfId="6" applyNumberFormat="1" applyFont="1" applyAlignment="1">
      <alignment horizontal="center"/>
    </xf>
    <xf numFmtId="165" fontId="49" fillId="0" borderId="0" xfId="6" applyNumberFormat="1" applyFont="1" applyBorder="1" applyAlignment="1">
      <alignment horizontal="center"/>
    </xf>
    <xf numFmtId="42" fontId="8" fillId="0" borderId="0" xfId="5" applyNumberFormat="1"/>
    <xf numFmtId="0" fontId="51" fillId="0" borderId="0" xfId="5" applyNumberFormat="1" applyFont="1" applyBorder="1" applyAlignment="1">
      <alignment horizontal="centerContinuous"/>
    </xf>
    <xf numFmtId="0" fontId="47" fillId="0" borderId="0" xfId="5" applyNumberFormat="1" applyFont="1" applyBorder="1" applyAlignment="1">
      <alignment horizontal="centerContinuous"/>
    </xf>
    <xf numFmtId="0" fontId="49" fillId="0" borderId="0" xfId="5" applyNumberFormat="1" applyFont="1" applyAlignment="1">
      <alignment horizontal="centerContinuous"/>
    </xf>
    <xf numFmtId="0" fontId="49" fillId="0" borderId="0" xfId="5" applyNumberFormat="1" applyFont="1" applyBorder="1" applyAlignment="1">
      <alignment horizontal="centerContinuous"/>
    </xf>
    <xf numFmtId="0" fontId="49" fillId="0" borderId="0" xfId="5" applyNumberFormat="1" applyFont="1" applyAlignment="1"/>
    <xf numFmtId="0" fontId="38" fillId="0" borderId="0" xfId="5" applyNumberFormat="1" applyFont="1" applyBorder="1" applyAlignment="1">
      <alignment horizontal="centerContinuous"/>
    </xf>
    <xf numFmtId="0" fontId="52" fillId="0" borderId="0" xfId="5" applyNumberFormat="1" applyFont="1" applyBorder="1" applyAlignment="1">
      <alignment horizontal="centerContinuous"/>
    </xf>
    <xf numFmtId="0" fontId="53" fillId="0" borderId="0" xfId="5" applyNumberFormat="1" applyFont="1" applyBorder="1" applyAlignment="1">
      <alignment horizontal="centerContinuous"/>
    </xf>
    <xf numFmtId="0" fontId="49" fillId="0" borderId="0" xfId="5" applyNumberFormat="1" applyFont="1" applyBorder="1" applyAlignment="1"/>
    <xf numFmtId="0" fontId="6" fillId="0" borderId="0" xfId="5" applyNumberFormat="1" applyFont="1" applyBorder="1" applyAlignment="1">
      <alignment horizontal="center"/>
    </xf>
    <xf numFmtId="0" fontId="7" fillId="0" borderId="0" xfId="5" applyNumberFormat="1" applyFont="1" applyAlignment="1">
      <alignment horizontal="center"/>
    </xf>
    <xf numFmtId="0" fontId="7" fillId="0" borderId="0" xfId="5" applyNumberFormat="1" applyFont="1" applyAlignment="1"/>
    <xf numFmtId="0" fontId="7" fillId="0" borderId="1" xfId="5" applyNumberFormat="1" applyFont="1" applyBorder="1" applyAlignment="1">
      <alignment horizontal="center"/>
    </xf>
    <xf numFmtId="0" fontId="7" fillId="0" borderId="0" xfId="5" applyNumberFormat="1" applyFont="1" applyBorder="1" applyAlignment="1">
      <alignment horizontal="center"/>
    </xf>
    <xf numFmtId="0" fontId="7" fillId="0" borderId="1" xfId="5" applyNumberFormat="1" applyFont="1" applyBorder="1" applyAlignment="1"/>
    <xf numFmtId="0" fontId="7" fillId="0" borderId="0" xfId="5" applyNumberFormat="1" applyFont="1" applyBorder="1" applyAlignment="1"/>
    <xf numFmtId="0" fontId="7" fillId="0" borderId="2" xfId="5" applyNumberFormat="1" applyFont="1" applyBorder="1" applyAlignment="1">
      <alignment horizontal="center"/>
    </xf>
    <xf numFmtId="0" fontId="7" fillId="0" borderId="2" xfId="5" applyNumberFormat="1" applyFont="1" applyBorder="1" applyAlignment="1"/>
    <xf numFmtId="3" fontId="7" fillId="0" borderId="2" xfId="5" applyNumberFormat="1" applyFont="1" applyBorder="1" applyAlignment="1"/>
    <xf numFmtId="3" fontId="7" fillId="0" borderId="0" xfId="5" applyNumberFormat="1" applyFont="1" applyBorder="1" applyAlignment="1"/>
    <xf numFmtId="3" fontId="7" fillId="0" borderId="0" xfId="5" applyNumberFormat="1" applyFont="1" applyAlignment="1"/>
    <xf numFmtId="3" fontId="7" fillId="0" borderId="2" xfId="5" applyNumberFormat="1" applyFont="1" applyBorder="1" applyAlignment="1">
      <alignment horizontal="right"/>
    </xf>
    <xf numFmtId="168" fontId="7" fillId="0" borderId="2" xfId="1" applyNumberFormat="1" applyFont="1" applyBorder="1" applyAlignment="1"/>
    <xf numFmtId="3" fontId="7" fillId="0" borderId="0" xfId="5" applyNumberFormat="1" applyFont="1" applyAlignment="1">
      <alignment horizontal="left"/>
    </xf>
    <xf numFmtId="168" fontId="7" fillId="0" borderId="0" xfId="1" applyNumberFormat="1" applyFont="1" applyBorder="1" applyAlignment="1"/>
    <xf numFmtId="168" fontId="7" fillId="0" borderId="2" xfId="1" applyNumberFormat="1" applyFont="1" applyFill="1" applyBorder="1" applyAlignment="1"/>
    <xf numFmtId="168" fontId="7" fillId="0" borderId="0" xfId="1" applyNumberFormat="1" applyFont="1" applyFill="1" applyBorder="1" applyAlignment="1"/>
    <xf numFmtId="0" fontId="7" fillId="0" borderId="2" xfId="5" applyNumberFormat="1" applyFont="1" applyFill="1" applyBorder="1" applyAlignment="1">
      <alignment horizontal="center"/>
    </xf>
    <xf numFmtId="0" fontId="7" fillId="0" borderId="0" xfId="5" applyNumberFormat="1" applyFont="1" applyFill="1" applyBorder="1" applyAlignment="1">
      <alignment horizontal="center"/>
    </xf>
    <xf numFmtId="0" fontId="7" fillId="0" borderId="2" xfId="5" applyNumberFormat="1" applyFont="1" applyFill="1" applyBorder="1" applyAlignment="1"/>
    <xf numFmtId="0" fontId="7" fillId="0" borderId="0" xfId="5" applyNumberFormat="1" applyFont="1" applyFill="1" applyBorder="1" applyAlignment="1"/>
    <xf numFmtId="3" fontId="7" fillId="0" borderId="0" xfId="5" applyNumberFormat="1" applyFont="1" applyFill="1" applyBorder="1" applyAlignment="1"/>
    <xf numFmtId="168" fontId="49" fillId="0" borderId="0" xfId="5" applyNumberFormat="1" applyFont="1" applyAlignment="1"/>
    <xf numFmtId="0" fontId="7" fillId="0" borderId="0" xfId="5" applyFont="1" applyAlignment="1">
      <alignment horizontal="left"/>
    </xf>
    <xf numFmtId="0" fontId="55" fillId="0" borderId="0" xfId="5" applyNumberFormat="1" applyFont="1" applyAlignment="1">
      <alignment horizontal="centerContinuous"/>
    </xf>
    <xf numFmtId="0" fontId="28" fillId="0" borderId="0" xfId="5" applyNumberFormat="1" applyFont="1" applyAlignment="1">
      <alignment horizontal="centerContinuous"/>
    </xf>
    <xf numFmtId="0" fontId="53" fillId="0" borderId="0" xfId="5" applyNumberFormat="1" applyFont="1" applyAlignment="1">
      <alignment horizontal="centerContinuous"/>
    </xf>
    <xf numFmtId="0" fontId="49" fillId="0" borderId="0" xfId="5" applyNumberFormat="1" applyFont="1" applyBorder="1" applyAlignment="1">
      <alignment horizontal="center"/>
    </xf>
    <xf numFmtId="3" fontId="49" fillId="0" borderId="0" xfId="5" applyNumberFormat="1" applyFont="1" applyBorder="1"/>
    <xf numFmtId="3" fontId="49" fillId="0" borderId="0" xfId="5" applyNumberFormat="1" applyFont="1" applyBorder="1" applyAlignment="1"/>
    <xf numFmtId="0" fontId="7" fillId="0" borderId="0" xfId="5" applyNumberFormat="1" applyFont="1" applyAlignment="1">
      <alignment horizontal="right"/>
    </xf>
    <xf numFmtId="0" fontId="7" fillId="0" borderId="0" xfId="5" applyNumberFormat="1" applyFont="1" applyAlignment="1">
      <alignment horizontal="left"/>
    </xf>
    <xf numFmtId="0" fontId="7" fillId="0" borderId="0" xfId="5" applyNumberFormat="1" applyFont="1" applyBorder="1" applyAlignment="1">
      <alignment horizontal="left"/>
    </xf>
    <xf numFmtId="0" fontId="49" fillId="0" borderId="0" xfId="5" applyNumberFormat="1" applyFont="1" applyAlignment="1">
      <alignment horizontal="center"/>
    </xf>
    <xf numFmtId="3" fontId="49" fillId="0" borderId="0" xfId="5" applyNumberFormat="1" applyFont="1" applyAlignment="1"/>
    <xf numFmtId="0" fontId="3" fillId="0" borderId="0" xfId="5" applyNumberFormat="1" applyFont="1" applyBorder="1" applyAlignment="1">
      <alignment horizontal="centerContinuous"/>
    </xf>
    <xf numFmtId="0" fontId="4" fillId="0" borderId="0" xfId="5" applyNumberFormat="1" applyFont="1" applyBorder="1" applyAlignment="1">
      <alignment horizontal="centerContinuous"/>
    </xf>
    <xf numFmtId="0" fontId="5" fillId="0" borderId="0" xfId="5" applyNumberFormat="1" applyFont="1" applyBorder="1" applyAlignment="1">
      <alignment horizontal="centerContinuous"/>
    </xf>
    <xf numFmtId="0" fontId="2" fillId="0" borderId="0" xfId="5" applyNumberFormat="1" applyFont="1" applyBorder="1" applyAlignment="1">
      <alignment horizontal="centerContinuous"/>
    </xf>
    <xf numFmtId="0" fontId="6" fillId="0" borderId="3" xfId="5" applyNumberFormat="1" applyFont="1" applyBorder="1" applyAlignment="1">
      <alignment horizontal="center" wrapText="1"/>
    </xf>
    <xf numFmtId="0" fontId="6" fillId="0" borderId="0" xfId="5" applyNumberFormat="1" applyFont="1" applyBorder="1" applyAlignment="1">
      <alignment horizontal="center" wrapText="1"/>
    </xf>
    <xf numFmtId="0" fontId="7" fillId="0" borderId="11" xfId="5" applyNumberFormat="1" applyFont="1" applyBorder="1" applyAlignment="1">
      <alignment horizontal="left"/>
    </xf>
    <xf numFmtId="0" fontId="7" fillId="0" borderId="2" xfId="5" applyNumberFormat="1" applyFont="1" applyBorder="1" applyAlignment="1">
      <alignment horizontal="left"/>
    </xf>
    <xf numFmtId="42" fontId="7" fillId="0" borderId="2" xfId="5" applyNumberFormat="1" applyFont="1" applyFill="1" applyBorder="1" applyAlignment="1">
      <alignment horizontal="right"/>
    </xf>
    <xf numFmtId="42" fontId="7" fillId="0" borderId="0" xfId="5" applyNumberFormat="1" applyFont="1" applyFill="1" applyBorder="1" applyAlignment="1">
      <alignment horizontal="right"/>
    </xf>
    <xf numFmtId="42" fontId="7" fillId="0" borderId="2" xfId="5" applyNumberFormat="1" applyFont="1" applyFill="1" applyBorder="1" applyAlignment="1"/>
    <xf numFmtId="42" fontId="7" fillId="0" borderId="0" xfId="5" applyNumberFormat="1" applyFont="1" applyFill="1" applyBorder="1" applyAlignment="1"/>
    <xf numFmtId="0" fontId="49" fillId="0" borderId="0" xfId="5" applyNumberFormat="1" applyFont="1" applyAlignment="1">
      <alignment horizontal="right"/>
    </xf>
    <xf numFmtId="0" fontId="28" fillId="0" borderId="0" xfId="5" applyNumberFormat="1" applyFont="1" applyAlignment="1"/>
    <xf numFmtId="0" fontId="27" fillId="0" borderId="0" xfId="5" applyNumberFormat="1" applyFont="1" applyAlignment="1">
      <alignment horizontal="centerContinuous"/>
    </xf>
    <xf numFmtId="0" fontId="28" fillId="0" borderId="0" xfId="5" applyNumberFormat="1" applyFont="1" applyBorder="1" applyAlignment="1">
      <alignment horizontal="centerContinuous"/>
    </xf>
    <xf numFmtId="0" fontId="28" fillId="0" borderId="0" xfId="5" applyNumberFormat="1" applyFont="1" applyFill="1" applyAlignment="1"/>
    <xf numFmtId="0" fontId="57" fillId="0" borderId="0" xfId="5" applyNumberFormat="1" applyFont="1" applyAlignment="1">
      <alignment horizontal="centerContinuous"/>
    </xf>
    <xf numFmtId="0" fontId="25" fillId="0" borderId="0" xfId="5" applyNumberFormat="1" applyFont="1" applyBorder="1" applyAlignment="1">
      <alignment horizontal="centerContinuous"/>
    </xf>
    <xf numFmtId="0" fontId="25" fillId="0" borderId="0" xfId="5" applyNumberFormat="1" applyFont="1" applyFill="1" applyAlignment="1"/>
    <xf numFmtId="0" fontId="25" fillId="0" borderId="0" xfId="5" applyNumberFormat="1" applyFont="1" applyAlignment="1"/>
    <xf numFmtId="0" fontId="25" fillId="0" borderId="0" xfId="5" applyNumberFormat="1" applyFont="1" applyBorder="1" applyAlignment="1"/>
    <xf numFmtId="0" fontId="39" fillId="0" borderId="0" xfId="5" applyNumberFormat="1" applyFont="1" applyAlignment="1"/>
    <xf numFmtId="0" fontId="39" fillId="0" borderId="0" xfId="5" applyNumberFormat="1" applyFont="1" applyBorder="1" applyAlignment="1"/>
    <xf numFmtId="0" fontId="3" fillId="0" borderId="0" xfId="5" applyNumberFormat="1" applyFont="1" applyFill="1" applyBorder="1" applyAlignment="1">
      <alignment horizontal="center"/>
    </xf>
    <xf numFmtId="0" fontId="39" fillId="0" borderId="0" xfId="5" applyNumberFormat="1" applyFont="1" applyFill="1" applyAlignment="1"/>
    <xf numFmtId="0" fontId="3" fillId="0" borderId="3" xfId="5" applyNumberFormat="1" applyFont="1" applyBorder="1" applyAlignment="1"/>
    <xf numFmtId="0" fontId="3" fillId="0" borderId="3" xfId="5" applyNumberFormat="1" applyFont="1" applyFill="1" applyBorder="1" applyAlignment="1">
      <alignment horizontal="center"/>
    </xf>
    <xf numFmtId="0" fontId="39" fillId="0" borderId="0" xfId="5" applyNumberFormat="1" applyFont="1" applyFill="1" applyBorder="1" applyAlignment="1"/>
    <xf numFmtId="0" fontId="3" fillId="0" borderId="0" xfId="5" applyNumberFormat="1" applyFont="1" applyFill="1" applyBorder="1" applyAlignment="1"/>
    <xf numFmtId="0" fontId="39" fillId="0" borderId="2" xfId="5" applyNumberFormat="1" applyFont="1" applyFill="1" applyBorder="1" applyAlignment="1">
      <alignment horizontal="left" indent="1"/>
    </xf>
    <xf numFmtId="168" fontId="39" fillId="0" borderId="0" xfId="1" applyNumberFormat="1" applyFont="1" applyFill="1" applyBorder="1" applyAlignment="1"/>
    <xf numFmtId="0" fontId="28" fillId="0" borderId="0" xfId="5" applyNumberFormat="1" applyFont="1" applyBorder="1" applyAlignment="1"/>
    <xf numFmtId="168" fontId="28" fillId="0" borderId="0" xfId="1" applyNumberFormat="1" applyFont="1" applyFill="1" applyBorder="1" applyAlignment="1"/>
    <xf numFmtId="0" fontId="25" fillId="0" borderId="0" xfId="5" applyNumberFormat="1" applyFont="1" applyFill="1" applyBorder="1" applyAlignment="1"/>
    <xf numFmtId="0" fontId="25" fillId="0" borderId="0" xfId="5" applyNumberFormat="1" applyFont="1" applyFill="1" applyBorder="1"/>
    <xf numFmtId="0" fontId="24" fillId="0" borderId="0" xfId="0" applyNumberFormat="1" applyFont="1" applyBorder="1" applyAlignment="1">
      <alignment horizontal="center"/>
    </xf>
    <xf numFmtId="0" fontId="26" fillId="0" borderId="0" xfId="0" applyNumberFormat="1" applyFont="1" applyBorder="1" applyAlignment="1">
      <alignment horizontal="center"/>
    </xf>
    <xf numFmtId="0" fontId="27" fillId="0" borderId="0" xfId="0" applyNumberFormat="1" applyFont="1" applyBorder="1" applyAlignment="1">
      <alignment horizontal="center"/>
    </xf>
    <xf numFmtId="0" fontId="29" fillId="0" borderId="0" xfId="0" applyNumberFormat="1" applyFont="1" applyBorder="1" applyAlignment="1">
      <alignment horizontal="center"/>
    </xf>
    <xf numFmtId="0" fontId="25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right"/>
    </xf>
    <xf numFmtId="0" fontId="56" fillId="0" borderId="0" xfId="5" applyNumberFormat="1" applyFont="1" applyAlignment="1">
      <alignment horizontal="center"/>
    </xf>
    <xf numFmtId="0" fontId="26" fillId="0" borderId="0" xfId="5" applyNumberFormat="1" applyFont="1" applyAlignment="1">
      <alignment horizontal="center"/>
    </xf>
    <xf numFmtId="0" fontId="27" fillId="0" borderId="0" xfId="5" applyNumberFormat="1" applyFont="1" applyAlignment="1">
      <alignment horizontal="center"/>
    </xf>
    <xf numFmtId="0" fontId="29" fillId="0" borderId="0" xfId="5" applyNumberFormat="1" applyFont="1" applyAlignment="1">
      <alignment horizontal="center"/>
    </xf>
    <xf numFmtId="0" fontId="39" fillId="0" borderId="0" xfId="5" applyNumberFormat="1" applyFont="1" applyAlignment="1">
      <alignment horizontal="left" wrapText="1"/>
    </xf>
  </cellXfs>
  <cellStyles count="8">
    <cellStyle name="Comma" xfId="2" builtinId="3"/>
    <cellStyle name="Comma 2" xfId="4" xr:uid="{B8B0E45C-620B-4C5B-BB6C-E0395C645D05}"/>
    <cellStyle name="Comma 3" xfId="6" xr:uid="{C3E673D7-6EA8-478E-B667-660EE5F9C77D}"/>
    <cellStyle name="Currency" xfId="1" builtinId="4"/>
    <cellStyle name="Normal" xfId="0" builtinId="0"/>
    <cellStyle name="Normal 2" xfId="5" xr:uid="{9612421E-9BAF-492B-9DD3-27BB62F315E9}"/>
    <cellStyle name="Normal 2 2" xfId="7" xr:uid="{D614A024-00C8-48EF-B5F8-B97ACE027EE3}"/>
    <cellStyle name="Percent 2" xfId="3" xr:uid="{73C76D53-3F09-43DD-BD08-6D725A945680}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"/>
          <c:w val="1"/>
          <c:h val="0.99308357223146837"/>
        </c:manualLayout>
      </c:layout>
      <c:pie3D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602288116611244"/>
          <c:y val="0.18101837270341678"/>
          <c:w val="0.73845751994348663"/>
          <c:h val="0.7150002916302128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9CBA-425F-9B55-7966C9CBEBEA}"/>
              </c:ext>
            </c:extLst>
          </c:dPt>
          <c:dPt>
            <c:idx val="1"/>
            <c:bubble3D val="0"/>
            <c:spPr>
              <a:solidFill>
                <a:srgbClr val="009900"/>
              </a:solidFill>
            </c:spPr>
            <c:extLst>
              <c:ext xmlns:c16="http://schemas.microsoft.com/office/drawing/2014/chart" uri="{C3380CC4-5D6E-409C-BE32-E72D297353CC}">
                <c16:uniqueId val="{00000003-9CBA-425F-9B55-7966C9CBEBEA}"/>
              </c:ext>
            </c:extLst>
          </c:dPt>
          <c:dPt>
            <c:idx val="2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9CBA-425F-9B55-7966C9CBEBEA}"/>
              </c:ext>
            </c:extLst>
          </c:dPt>
          <c:dPt>
            <c:idx val="3"/>
            <c:bubble3D val="0"/>
            <c:spPr>
              <a:solidFill>
                <a:srgbClr val="FF3FAD"/>
              </a:solidFill>
            </c:spPr>
            <c:extLst>
              <c:ext xmlns:c16="http://schemas.microsoft.com/office/drawing/2014/chart" uri="{C3380CC4-5D6E-409C-BE32-E72D297353CC}">
                <c16:uniqueId val="{00000007-9CBA-425F-9B55-7966C9CBEBEA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9-9CBA-425F-9B55-7966C9CBEBEA}"/>
              </c:ext>
            </c:extLst>
          </c:dPt>
          <c:dLbls>
            <c:dLbl>
              <c:idx val="0"/>
              <c:layout>
                <c:manualLayout>
                  <c:x val="-0.12079640266946855"/>
                  <c:y val="0.23622038652856409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50">
                      <a:latin typeface="Times New Roman" pitchFamily="18" charset="0"/>
                      <a:cs typeface="Times New Roman" pitchFamily="18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2832254054519329"/>
                      <c:h val="0.1361432466610002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9CBA-425F-9B55-7966C9CBEBEA}"/>
                </c:ext>
              </c:extLst>
            </c:dLbl>
            <c:dLbl>
              <c:idx val="1"/>
              <c:layout>
                <c:manualLayout>
                  <c:x val="-1.165403686688446E-2"/>
                  <c:y val="7.1274198137993863E-2"/>
                </c:manualLayout>
              </c:layout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BA-425F-9B55-7966C9CBEBEA}"/>
                </c:ext>
              </c:extLst>
            </c:dLbl>
            <c:dLbl>
              <c:idx val="2"/>
              <c:layout>
                <c:manualLayout>
                  <c:x val="-5.2409455266911327E-2"/>
                  <c:y val="-2.3526246327399566E-2"/>
                </c:manualLayout>
              </c:layout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BA-425F-9B55-7966C9CBEBEA}"/>
                </c:ext>
              </c:extLst>
            </c:dLbl>
            <c:dLbl>
              <c:idx val="3"/>
              <c:layout>
                <c:manualLayout>
                  <c:x val="-5.1693042777195206E-2"/>
                  <c:y val="-4.9390911328631812E-2"/>
                </c:manualLayout>
              </c:layout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BA-425F-9B55-7966C9CBEBEA}"/>
                </c:ext>
              </c:extLst>
            </c:dLbl>
            <c:dLbl>
              <c:idx val="4"/>
              <c:layout>
                <c:manualLayout>
                  <c:x val="7.3721957889020404E-2"/>
                  <c:y val="-5.2535643645593884E-2"/>
                </c:manualLayout>
              </c:layout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BA-425F-9B55-7966C9CBEBE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50">
                    <a:latin typeface="Times New Roman" pitchFamily="18" charset="0"/>
                    <a:cs typeface="Times New Roman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('Exp by Classification'!$B$54:$B$58,'Exp by Classification'!$D$54:$D$58)</c:f>
              <c:strCache>
                <c:ptCount val="10"/>
                <c:pt idx="0">
                  <c:v>Salaries</c:v>
                </c:pt>
                <c:pt idx="1">
                  <c:v>Benefits</c:v>
                </c:pt>
                <c:pt idx="2">
                  <c:v>Operating</c:v>
                </c:pt>
                <c:pt idx="3">
                  <c:v>Travel</c:v>
                </c:pt>
                <c:pt idx="4">
                  <c:v>Capital</c:v>
                </c:pt>
                <c:pt idx="5">
                  <c:v> $97,238,273 </c:v>
                </c:pt>
                <c:pt idx="6">
                  <c:v> $30,477,694 </c:v>
                </c:pt>
                <c:pt idx="7">
                  <c:v> $37,144,217 </c:v>
                </c:pt>
                <c:pt idx="8">
                  <c:v> $2,229,954 </c:v>
                </c:pt>
                <c:pt idx="9">
                  <c:v> $1,524,058 </c:v>
                </c:pt>
              </c:strCache>
            </c:strRef>
          </c:cat>
          <c:val>
            <c:numRef>
              <c:f>'Exp by Classification'!$D$54:$D$58</c:f>
              <c:numCache>
                <c:formatCode>_("$"* #,##0_);_("$"* \(#,##0\);_("$"* "-"_);_(@_)</c:formatCode>
                <c:ptCount val="5"/>
                <c:pt idx="0">
                  <c:v>97238273</c:v>
                </c:pt>
                <c:pt idx="1">
                  <c:v>30477694</c:v>
                </c:pt>
                <c:pt idx="2">
                  <c:v>37144217</c:v>
                </c:pt>
                <c:pt idx="3">
                  <c:v>2229954</c:v>
                </c:pt>
                <c:pt idx="4">
                  <c:v>1524058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CBA-425F-9B55-7966C9CBE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3842230292376521E-2"/>
          <c:y val="0.14131106071156449"/>
          <c:w val="0.76759740892436179"/>
          <c:h val="0.7371089586327206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16EB-4318-A641-C347DFDDBC8A}"/>
              </c:ext>
            </c:extLst>
          </c:dPt>
          <c:dPt>
            <c:idx val="1"/>
            <c:bubble3D val="0"/>
            <c:spPr>
              <a:solidFill>
                <a:srgbClr val="009900"/>
              </a:solidFill>
            </c:spPr>
            <c:extLst>
              <c:ext xmlns:c16="http://schemas.microsoft.com/office/drawing/2014/chart" uri="{C3380CC4-5D6E-409C-BE32-E72D297353CC}">
                <c16:uniqueId val="{00000003-16EB-4318-A641-C347DFDDBC8A}"/>
              </c:ext>
            </c:extLst>
          </c:dPt>
          <c:dPt>
            <c:idx val="2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16EB-4318-A641-C347DFDDBC8A}"/>
              </c:ext>
            </c:extLst>
          </c:dPt>
          <c:dPt>
            <c:idx val="3"/>
            <c:bubble3D val="0"/>
            <c:spPr>
              <a:solidFill>
                <a:srgbClr val="FF3FAD"/>
              </a:solidFill>
            </c:spPr>
            <c:extLst>
              <c:ext xmlns:c16="http://schemas.microsoft.com/office/drawing/2014/chart" uri="{C3380CC4-5D6E-409C-BE32-E72D297353CC}">
                <c16:uniqueId val="{00000007-16EB-4318-A641-C347DFDDBC8A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9-16EB-4318-A641-C347DFDDBC8A}"/>
              </c:ext>
            </c:extLst>
          </c:dPt>
          <c:dLbls>
            <c:dLbl>
              <c:idx val="0"/>
              <c:layout>
                <c:manualLayout>
                  <c:x val="-7.9669635603436227E-3"/>
                  <c:y val="0.21910917748187186"/>
                </c:manualLayout>
              </c:layout>
              <c:tx>
                <c:rich>
                  <a:bodyPr lIns="38100" tIns="19050" rIns="38100" bIns="19050">
                    <a:spAutoFit/>
                  </a:bodyPr>
                  <a:lstStyle/>
                  <a:p>
                    <a:pPr>
                      <a:defRPr/>
                    </a:pPr>
                    <a:fld id="{833338D1-6857-417B-B56E-73B163269D1A}" type="CATEGORYNAME">
                      <a:rPr lang="en-US"/>
                      <a:pPr>
                        <a:defRPr/>
                      </a:pPr>
                      <a:t>[CATEGORY NAME]</a:t>
                    </a:fld>
                    <a:fld id="{57BA3502-2510-4A2B-B883-E762213EA986}" type="VALUE">
                      <a:rPr lang="en-US"/>
                      <a:pPr>
                        <a:defRPr/>
                      </a:pPr>
                      <a:t>[VALUE]</a:t>
                    </a:fld>
                    <a:endParaRPr lang="en-US"/>
                  </a:p>
                  <a:p>
                    <a:pPr>
                      <a:defRPr/>
                    </a:pPr>
                    <a:r>
                      <a:rPr lang="en-US"/>
                      <a:t>60.70%</a:t>
                    </a:r>
                  </a:p>
                </c:rich>
              </c:tx>
              <c:numFmt formatCode="_(&quot;$&quot;* #,##0_);_(&quot;$&quot;* \(#,##0\);_(&quot;$&quot;* &quot;-&quot;_);_(@_)" sourceLinked="0"/>
              <c:spPr>
                <a:noFill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070587191093867"/>
                      <c:h val="0.1788411846551381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6EB-4318-A641-C347DFDDBC8A}"/>
                </c:ext>
              </c:extLst>
            </c:dLbl>
            <c:dLbl>
              <c:idx val="1"/>
              <c:layout>
                <c:manualLayout>
                  <c:x val="1.9948701543728811E-2"/>
                  <c:y val="0.1732659103416217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EB-4318-A641-C347DFDDBC8A}"/>
                </c:ext>
              </c:extLst>
            </c:dLbl>
            <c:dLbl>
              <c:idx val="2"/>
              <c:layout>
                <c:manualLayout>
                  <c:x val="4.1281470479152997E-3"/>
                  <c:y val="-0.11660812490143921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EB-4318-A641-C347DFDDBC8A}"/>
                </c:ext>
              </c:extLst>
            </c:dLbl>
            <c:dLbl>
              <c:idx val="3"/>
              <c:layout>
                <c:manualLayout>
                  <c:x val="-2.1315355895606493E-2"/>
                  <c:y val="-0.1038906105920935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6EB-4318-A641-C347DFDDBC8A}"/>
                </c:ext>
              </c:extLst>
            </c:dLbl>
            <c:dLbl>
              <c:idx val="4"/>
              <c:layout>
                <c:manualLayout>
                  <c:x val="0.18312899041349329"/>
                  <c:y val="-4.2595831456114064E-2"/>
                </c:manualLayout>
              </c:layout>
              <c:tx>
                <c:rich>
                  <a:bodyPr/>
                  <a:lstStyle/>
                  <a:p>
                    <a:fld id="{7F41A028-DFB1-4294-9BEF-B21118B47F5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9E4AE6FC-7CC3-4EBC-9FCF-0DC77F74E8CF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
0.89%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16EB-4318-A641-C347DFDDBC8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'Comparison-Classfication'!$C$57:$C$61</c:f>
              <c:strCache>
                <c:ptCount val="5"/>
                <c:pt idx="0">
                  <c:v>Salaries</c:v>
                </c:pt>
                <c:pt idx="1">
                  <c:v>Benefits</c:v>
                </c:pt>
                <c:pt idx="2">
                  <c:v>Operating </c:v>
                </c:pt>
                <c:pt idx="3">
                  <c:v>Travel</c:v>
                </c:pt>
                <c:pt idx="4">
                  <c:v>Capital</c:v>
                </c:pt>
              </c:strCache>
            </c:strRef>
          </c:cat>
          <c:val>
            <c:numRef>
              <c:f>'Comparison-Classfication'!$F$57:$F$61</c:f>
              <c:numCache>
                <c:formatCode>_("$"* #,##0_);_("$"* \(#,##0\);_("$"* "-"_);_(@_)</c:formatCode>
                <c:ptCount val="5"/>
                <c:pt idx="0">
                  <c:v>98248371</c:v>
                </c:pt>
                <c:pt idx="1">
                  <c:v>27668623</c:v>
                </c:pt>
                <c:pt idx="2">
                  <c:v>32249628</c:v>
                </c:pt>
                <c:pt idx="3">
                  <c:v>2235954</c:v>
                </c:pt>
                <c:pt idx="4">
                  <c:v>1446175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6EB-4318-A641-C347DFDDBC8A}"/>
            </c:ext>
          </c:extLst>
        </c:ser>
        <c:ser>
          <c:idx val="2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'Comparison-Classfication'!$C$57:$C$61</c:f>
              <c:strCache>
                <c:ptCount val="5"/>
                <c:pt idx="0">
                  <c:v>Salaries</c:v>
                </c:pt>
                <c:pt idx="1">
                  <c:v>Benefits</c:v>
                </c:pt>
                <c:pt idx="2">
                  <c:v>Operating </c:v>
                </c:pt>
                <c:pt idx="3">
                  <c:v>Travel</c:v>
                </c:pt>
                <c:pt idx="4">
                  <c:v>Capital</c:v>
                </c:pt>
              </c:strCache>
            </c:strRef>
          </c:cat>
          <c:val>
            <c:numRef>
              <c:f>'Comparison-Classfication'!$H$57:$H$61</c:f>
              <c:numCache>
                <c:formatCode>0.00%</c:formatCode>
                <c:ptCount val="5"/>
                <c:pt idx="0">
                  <c:v>0.60703817850284181</c:v>
                </c:pt>
                <c:pt idx="1">
                  <c:v>0.17095357751633189</c:v>
                </c:pt>
                <c:pt idx="2">
                  <c:v>0.19925781200498729</c:v>
                </c:pt>
                <c:pt idx="3">
                  <c:v>1.3815083441700455E-2</c:v>
                </c:pt>
                <c:pt idx="4">
                  <c:v>8.9353485341385173E-3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6EB-4318-A641-C347DFDDBC8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500" baseline="0">
          <a:latin typeface="Times New Roman" panose="02020603050405020304" pitchFamily="18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3842230292376521E-2"/>
          <c:y val="0.14131106071156449"/>
          <c:w val="0.76759740892436179"/>
          <c:h val="0.73710895863272063"/>
        </c:manualLayout>
      </c:layout>
      <c:pie3D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EF0E-4B26-8760-9C525519402F}"/>
              </c:ext>
            </c:extLst>
          </c:dPt>
          <c:dPt>
            <c:idx val="1"/>
            <c:bubble3D val="0"/>
            <c:spPr>
              <a:solidFill>
                <a:srgbClr val="0099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EF0E-4B26-8760-9C525519402F}"/>
              </c:ext>
            </c:extLst>
          </c:dPt>
          <c:dPt>
            <c:idx val="2"/>
            <c:bubble3D val="0"/>
            <c:spPr>
              <a:solidFill>
                <a:schemeClr val="bg2">
                  <a:lumMod val="2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EF0E-4B26-8760-9C525519402F}"/>
              </c:ext>
            </c:extLst>
          </c:dPt>
          <c:dPt>
            <c:idx val="3"/>
            <c:bubble3D val="0"/>
            <c:spPr>
              <a:solidFill>
                <a:srgbClr val="FF3FA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EF0E-4B26-8760-9C525519402F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EF0E-4B26-8760-9C525519402F}"/>
              </c:ext>
            </c:extLst>
          </c:dPt>
          <c:dLbls>
            <c:dLbl>
              <c:idx val="0"/>
              <c:layout>
                <c:manualLayout>
                  <c:x val="-2.2324196293707871E-3"/>
                  <c:y val="0.19195913520846339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500">
                      <a:latin typeface="Times New Roman" pitchFamily="18" charset="0"/>
                      <a:cs typeface="Times New Roman" pitchFamily="18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716892204161689"/>
                      <c:h val="0.1659559411535723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F0E-4B26-8760-9C525519402F}"/>
                </c:ext>
              </c:extLst>
            </c:dLbl>
            <c:dLbl>
              <c:idx val="1"/>
              <c:layout>
                <c:manualLayout>
                  <c:x val="2.4598182079491399E-2"/>
                  <c:y val="0.1611940345268091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0E-4B26-8760-9C525519402F}"/>
                </c:ext>
              </c:extLst>
            </c:dLbl>
            <c:dLbl>
              <c:idx val="2"/>
              <c:layout>
                <c:manualLayout>
                  <c:x val="2.2361183127803941E-3"/>
                  <c:y val="-0.1120595936391469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0E-4B26-8760-9C525519402F}"/>
                </c:ext>
              </c:extLst>
            </c:dLbl>
            <c:dLbl>
              <c:idx val="3"/>
              <c:layout>
                <c:manualLayout>
                  <c:x val="5.3690616757219832E-2"/>
                  <c:y val="-6.705459264834771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0E-4B26-8760-9C525519402F}"/>
                </c:ext>
              </c:extLst>
            </c:dLbl>
            <c:dLbl>
              <c:idx val="4"/>
              <c:layout>
                <c:manualLayout>
                  <c:x val="0.23705566483305904"/>
                  <c:y val="-3.994330905026603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0E-4B26-8760-9C525519402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>
                    <a:latin typeface="Times New Roman" pitchFamily="18" charset="0"/>
                    <a:cs typeface="Times New Roman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'Comparison-Classfication'!$C$66:$C$70</c:f>
              <c:strCache>
                <c:ptCount val="5"/>
                <c:pt idx="0">
                  <c:v>Salaries</c:v>
                </c:pt>
                <c:pt idx="1">
                  <c:v>Benefits</c:v>
                </c:pt>
                <c:pt idx="2">
                  <c:v>Operating</c:v>
                </c:pt>
                <c:pt idx="3">
                  <c:v>Travel</c:v>
                </c:pt>
                <c:pt idx="4">
                  <c:v>Capital</c:v>
                </c:pt>
              </c:strCache>
            </c:strRef>
          </c:cat>
          <c:val>
            <c:numRef>
              <c:f>'Comparison-Classfication'!$F$66:$F$70</c:f>
              <c:numCache>
                <c:formatCode>_("$"* #,##0_);_("$"* \(#,##0\);_("$"* "-"_);_(@_)</c:formatCode>
                <c:ptCount val="5"/>
                <c:pt idx="0">
                  <c:v>97238273</c:v>
                </c:pt>
                <c:pt idx="1">
                  <c:v>30477694</c:v>
                </c:pt>
                <c:pt idx="2">
                  <c:v>37144217</c:v>
                </c:pt>
                <c:pt idx="3">
                  <c:v>2229954</c:v>
                </c:pt>
                <c:pt idx="4">
                  <c:v>1524058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F0E-4B26-8760-9C5255194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87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3821-4B5C-8EC6-7D1682099FF9}"/>
              </c:ext>
            </c:extLst>
          </c:dPt>
          <c:dLbls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21-4B5C-8EC6-7D1682099FF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21-4B5C-8EC6-7D1682099FF9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'Graph 09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'Graph 09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3821-4B5C-8EC6-7D1682099FF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7519181585677754E-2"/>
          <c:y val="6.8856334240574274E-2"/>
          <c:w val="0.93248081841432229"/>
          <c:h val="0.9311436657594258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6857-4BDE-992E-E576123B916D}"/>
              </c:ext>
            </c:extLst>
          </c:dPt>
          <c:dPt>
            <c:idx val="1"/>
            <c:bubble3D val="0"/>
            <c:spPr>
              <a:solidFill>
                <a:srgbClr val="009900"/>
              </a:solidFill>
            </c:spPr>
            <c:extLst>
              <c:ext xmlns:c16="http://schemas.microsoft.com/office/drawing/2014/chart" uri="{C3380CC4-5D6E-409C-BE32-E72D297353CC}">
                <c16:uniqueId val="{00000003-6857-4BDE-992E-E576123B916D}"/>
              </c:ext>
            </c:extLst>
          </c:dPt>
          <c:dPt>
            <c:idx val="2"/>
            <c:bubble3D val="0"/>
            <c:spPr>
              <a:solidFill>
                <a:srgbClr val="003F75"/>
              </a:solidFill>
            </c:spPr>
            <c:extLst>
              <c:ext xmlns:c16="http://schemas.microsoft.com/office/drawing/2014/chart" uri="{C3380CC4-5D6E-409C-BE32-E72D297353CC}">
                <c16:uniqueId val="{00000005-6857-4BDE-992E-E576123B916D}"/>
              </c:ext>
            </c:extLst>
          </c:dPt>
          <c:dPt>
            <c:idx val="3"/>
            <c:bubble3D val="0"/>
            <c:spPr>
              <a:solidFill>
                <a:srgbClr val="FF3FAD"/>
              </a:solidFill>
            </c:spPr>
            <c:extLst>
              <c:ext xmlns:c16="http://schemas.microsoft.com/office/drawing/2014/chart" uri="{C3380CC4-5D6E-409C-BE32-E72D297353CC}">
                <c16:uniqueId val="{00000007-6857-4BDE-992E-E576123B916D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9-6857-4BDE-992E-E576123B916D}"/>
              </c:ext>
            </c:extLst>
          </c:dPt>
          <c:dPt>
            <c:idx val="5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6857-4BDE-992E-E576123B916D}"/>
              </c:ext>
            </c:extLst>
          </c:dPt>
          <c:dPt>
            <c:idx val="6"/>
            <c:bubble3D val="0"/>
            <c:spPr>
              <a:solidFill>
                <a:srgbClr val="4AAAB4"/>
              </a:solidFill>
            </c:spPr>
            <c:extLst>
              <c:ext xmlns:c16="http://schemas.microsoft.com/office/drawing/2014/chart" uri="{C3380CC4-5D6E-409C-BE32-E72D297353CC}">
                <c16:uniqueId val="{0000000D-6857-4BDE-992E-E576123B916D}"/>
              </c:ext>
            </c:extLst>
          </c:dPt>
          <c:dLbls>
            <c:dLbl>
              <c:idx val="0"/>
              <c:layout>
                <c:manualLayout>
                  <c:x val="-8.8654383031811723E-2"/>
                  <c:y val="-9.349433991155582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57-4BDE-992E-E576123B916D}"/>
                </c:ext>
              </c:extLst>
            </c:dLbl>
            <c:dLbl>
              <c:idx val="1"/>
              <c:layout>
                <c:manualLayout>
                  <c:x val="-1.0230179028132993E-2"/>
                  <c:y val="8.8819639931596084E-2"/>
                </c:manualLayout>
              </c:layout>
              <c:tx>
                <c:rich>
                  <a:bodyPr/>
                  <a:lstStyle/>
                  <a:p>
                    <a:fld id="{A7705391-597F-4CD6-AA91-FA32CCBC59E9}" type="CATEGORYNAME">
                      <a:rPr lang="en-US" baseline="0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EC006627-E2DE-47E8-8B17-1F38790B4628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
16.91%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857-4BDE-992E-E576123B916D}"/>
                </c:ext>
              </c:extLst>
            </c:dLbl>
            <c:dLbl>
              <c:idx val="2"/>
              <c:layout>
                <c:manualLayout>
                  <c:x val="0.16343242808934591"/>
                  <c:y val="4.677278105793494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57-4BDE-992E-E576123B916D}"/>
                </c:ext>
              </c:extLst>
            </c:dLbl>
            <c:dLbl>
              <c:idx val="3"/>
              <c:layout>
                <c:manualLayout>
                  <c:x val="0"/>
                  <c:y val="0.3155432131575247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57-4BDE-992E-E576123B916D}"/>
                </c:ext>
              </c:extLst>
            </c:dLbl>
            <c:dLbl>
              <c:idx val="4"/>
              <c:layout>
                <c:manualLayout>
                  <c:x val="1.750085587127696E-3"/>
                  <c:y val="-0.2828599295881687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57-4BDE-992E-E576123B916D}"/>
                </c:ext>
              </c:extLst>
            </c:dLbl>
            <c:dLbl>
              <c:idx val="5"/>
              <c:layout>
                <c:manualLayout>
                  <c:x val="0.10577296252290715"/>
                  <c:y val="-0.129997692948236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57-4BDE-992E-E576123B916D}"/>
                </c:ext>
              </c:extLst>
            </c:dLbl>
            <c:dLbl>
              <c:idx val="6"/>
              <c:layout>
                <c:manualLayout>
                  <c:x val="0.19302930100489357"/>
                  <c:y val="-1.4281473028246615E-2"/>
                </c:manualLayout>
              </c:layout>
              <c:tx>
                <c:rich>
                  <a:bodyPr/>
                  <a:lstStyle/>
                  <a:p>
                    <a:fld id="{E1150791-B162-4686-9923-DF784001ABE7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4036FDF0-ED35-4F74-8F47-92245298D2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
3.25%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6857-4BDE-992E-E576123B916D}"/>
                </c:ext>
              </c:extLst>
            </c:dLbl>
            <c:numFmt formatCode="0.00%" sourceLinked="0"/>
            <c:spPr>
              <a:ln>
                <a:noFill/>
              </a:ln>
            </c:spPr>
            <c:txPr>
              <a:bodyPr/>
              <a:lstStyle/>
              <a:p>
                <a:pPr>
                  <a:defRPr sz="1250">
                    <a:latin typeface="Times New Roman" pitchFamily="18" charset="0"/>
                    <a:cs typeface="Times New Roman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Graph!$B$54:$B$60</c:f>
              <c:strCache>
                <c:ptCount val="7"/>
                <c:pt idx="0">
                  <c:v>State Appropriations</c:v>
                </c:pt>
                <c:pt idx="1">
                  <c:v>Tuition</c:v>
                </c:pt>
                <c:pt idx="2">
                  <c:v>Fees</c:v>
                </c:pt>
                <c:pt idx="3">
                  <c:v>Local Taxes</c:v>
                </c:pt>
                <c:pt idx="4">
                  <c:v>Other Revenues</c:v>
                </c:pt>
                <c:pt idx="5">
                  <c:v>HEERF Lost Revenue</c:v>
                </c:pt>
                <c:pt idx="6">
                  <c:v>Carryover Allocations</c:v>
                </c:pt>
              </c:strCache>
            </c:strRef>
          </c:cat>
          <c:val>
            <c:numRef>
              <c:f>Graph!$D$54:$D$60</c:f>
              <c:numCache>
                <c:formatCode>_("$"* #,##0_);_("$"* \(#,##0\);_("$"* "-"_);_(@_)</c:formatCode>
                <c:ptCount val="7"/>
                <c:pt idx="0">
                  <c:v>49098912</c:v>
                </c:pt>
                <c:pt idx="1">
                  <c:v>30880973</c:v>
                </c:pt>
                <c:pt idx="2">
                  <c:v>24334646</c:v>
                </c:pt>
                <c:pt idx="3">
                  <c:v>58273025</c:v>
                </c:pt>
                <c:pt idx="4">
                  <c:v>6437408</c:v>
                </c:pt>
                <c:pt idx="5">
                  <c:v>7738146</c:v>
                </c:pt>
                <c:pt idx="6">
                  <c:v>5954813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857-4BDE-992E-E576123B9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210951320904907E-2"/>
          <c:y val="0.15060561257223984"/>
          <c:w val="0.78130651319542921"/>
          <c:h val="0.7587006857541186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809A-4887-AF0B-2A1590431CF6}"/>
              </c:ext>
            </c:extLst>
          </c:dPt>
          <c:dPt>
            <c:idx val="1"/>
            <c:bubble3D val="0"/>
            <c:spPr>
              <a:solidFill>
                <a:srgbClr val="009900"/>
              </a:solidFill>
            </c:spPr>
            <c:extLst>
              <c:ext xmlns:c16="http://schemas.microsoft.com/office/drawing/2014/chart" uri="{C3380CC4-5D6E-409C-BE32-E72D297353CC}">
                <c16:uniqueId val="{00000003-809A-4887-AF0B-2A1590431CF6}"/>
              </c:ext>
            </c:extLst>
          </c:dPt>
          <c:dPt>
            <c:idx val="2"/>
            <c:bubble3D val="0"/>
            <c:spPr>
              <a:solidFill>
                <a:srgbClr val="003F75"/>
              </a:solidFill>
            </c:spPr>
            <c:extLst>
              <c:ext xmlns:c16="http://schemas.microsoft.com/office/drawing/2014/chart" uri="{C3380CC4-5D6E-409C-BE32-E72D297353CC}">
                <c16:uniqueId val="{00000005-809A-4887-AF0B-2A1590431CF6}"/>
              </c:ext>
            </c:extLst>
          </c:dPt>
          <c:dPt>
            <c:idx val="3"/>
            <c:bubble3D val="0"/>
            <c:spPr>
              <a:solidFill>
                <a:srgbClr val="FF3FAD"/>
              </a:solidFill>
            </c:spPr>
            <c:extLst>
              <c:ext xmlns:c16="http://schemas.microsoft.com/office/drawing/2014/chart" uri="{C3380CC4-5D6E-409C-BE32-E72D297353CC}">
                <c16:uniqueId val="{00000007-809A-4887-AF0B-2A1590431CF6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9-809A-4887-AF0B-2A1590431CF6}"/>
              </c:ext>
            </c:extLst>
          </c:dPt>
          <c:dPt>
            <c:idx val="5"/>
            <c:bubble3D val="0"/>
            <c:spPr>
              <a:solidFill>
                <a:srgbClr val="4AAAB4"/>
              </a:solidFill>
            </c:spPr>
            <c:extLst>
              <c:ext xmlns:c16="http://schemas.microsoft.com/office/drawing/2014/chart" uri="{C3380CC4-5D6E-409C-BE32-E72D297353CC}">
                <c16:uniqueId val="{0000000B-809A-4887-AF0B-2A1590431CF6}"/>
              </c:ext>
            </c:extLst>
          </c:dPt>
          <c:dLbls>
            <c:dLbl>
              <c:idx val="0"/>
              <c:layout>
                <c:manualLayout>
                  <c:x val="2.6975494832165419E-2"/>
                  <c:y val="-0.13873960257201659"/>
                </c:manualLayout>
              </c:layout>
              <c:tx>
                <c:rich>
                  <a:bodyPr/>
                  <a:lstStyle/>
                  <a:p>
                    <a:pPr>
                      <a:defRPr sz="1400" baseline="0">
                        <a:latin typeface="Times New Roman" panose="02020603050405020304" pitchFamily="18" charset="0"/>
                      </a:defRPr>
                    </a:pPr>
                    <a:fld id="{628E3415-3942-4D77-B414-23A9FD8DA19D}" type="CATEGORYNAME">
                      <a:rPr lang="en-US"/>
                      <a:pPr>
                        <a:defRPr sz="1400" baseline="0">
                          <a:latin typeface="Times New Roman" panose="02020603050405020304" pitchFamily="18" charset="0"/>
                        </a:defRPr>
                      </a:pPr>
                      <a:t>[CATEGORY NAME]</a:t>
                    </a:fld>
                    <a:r>
                      <a:rPr lang="en-US" baseline="0"/>
                      <a:t>
$53,896,205
</a:t>
                    </a:r>
                    <a:fld id="{36ACA044-D1AE-461C-9C61-FBB7EA4480D7}" type="PERCENTAGE">
                      <a:rPr lang="en-US" baseline="0"/>
                      <a:pPr>
                        <a:defRPr sz="1400" baseline="0">
                          <a:latin typeface="Times New Roman" panose="02020603050405020304" pitchFamily="18" charset="0"/>
                        </a:defRPr>
                      </a:pPr>
                      <a:t>[PERCENTAGE]</a:t>
                    </a:fld>
                    <a:endParaRPr lang="en-US" baseline="0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09A-4887-AF0B-2A1590431CF6}"/>
                </c:ext>
              </c:extLst>
            </c:dLbl>
            <c:dLbl>
              <c:idx val="1"/>
              <c:layout>
                <c:manualLayout>
                  <c:x val="5.1157782992344573E-2"/>
                  <c:y val="9.397026804466872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9A-4887-AF0B-2A1590431CF6}"/>
                </c:ext>
              </c:extLst>
            </c:dLbl>
            <c:dLbl>
              <c:idx val="2"/>
              <c:layout>
                <c:manualLayout>
                  <c:x val="0.207909035250952"/>
                  <c:y val="0.1175388065071307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9A-4887-AF0B-2A1590431CF6}"/>
                </c:ext>
              </c:extLst>
            </c:dLbl>
            <c:dLbl>
              <c:idx val="3"/>
              <c:layout>
                <c:manualLayout>
                  <c:x val="6.3148986699324852E-2"/>
                  <c:y val="0.2869329931799579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09A-4887-AF0B-2A1590431CF6}"/>
                </c:ext>
              </c:extLst>
            </c:dLbl>
            <c:dLbl>
              <c:idx val="4"/>
              <c:layout>
                <c:manualLayout>
                  <c:x val="-5.6408901196360758E-2"/>
                  <c:y val="-0.10472757714000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09A-4887-AF0B-2A1590431CF6}"/>
                </c:ext>
              </c:extLst>
            </c:dLbl>
            <c:dLbl>
              <c:idx val="5"/>
              <c:layout>
                <c:manualLayout>
                  <c:x val="6.4002635602858876E-2"/>
                  <c:y val="-5.582245616737069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09A-4887-AF0B-2A1590431CF6}"/>
                </c:ext>
              </c:extLst>
            </c:dLbl>
            <c:dLbl>
              <c:idx val="6"/>
              <c:layout>
                <c:manualLayout>
                  <c:x val="0.2109496182008605"/>
                  <c:y val="-4.7850994913589275E-2"/>
                </c:manualLayout>
              </c:layout>
              <c:tx>
                <c:rich>
                  <a:bodyPr/>
                  <a:lstStyle/>
                  <a:p>
                    <a:fld id="{73B95637-056D-46CD-93AB-E8DE3DBD02FC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224EAA20-7CCC-4B7D-ADFD-7AA54F92795B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
2.77%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809A-4887-AF0B-2A1590431CF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aseline="0">
                    <a:latin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'Graph Compare'!$C$61:$C$67</c:f>
              <c:strCache>
                <c:ptCount val="7"/>
                <c:pt idx="0">
                  <c:v>State Appropriations</c:v>
                </c:pt>
                <c:pt idx="1">
                  <c:v>Tuition</c:v>
                </c:pt>
                <c:pt idx="2">
                  <c:v>Fees</c:v>
                </c:pt>
                <c:pt idx="3">
                  <c:v>Local Taxes</c:v>
                </c:pt>
                <c:pt idx="4">
                  <c:v>Other Revenues</c:v>
                </c:pt>
                <c:pt idx="5">
                  <c:v>HEERF Lost Revenue</c:v>
                </c:pt>
                <c:pt idx="6">
                  <c:v>Carryover Allocations</c:v>
                </c:pt>
              </c:strCache>
            </c:strRef>
          </c:cat>
          <c:val>
            <c:numRef>
              <c:f>'Graph Compare'!$F$61:$F$67</c:f>
              <c:numCache>
                <c:formatCode>_("$"* #,##0_);_("$"* \(#,##0\);_("$"* "-"_);_(@_)</c:formatCode>
                <c:ptCount val="7"/>
                <c:pt idx="0" formatCode="General">
                  <c:v>53896205</c:v>
                </c:pt>
                <c:pt idx="1">
                  <c:v>29701300</c:v>
                </c:pt>
                <c:pt idx="2">
                  <c:v>23345146</c:v>
                </c:pt>
                <c:pt idx="3">
                  <c:v>59117516</c:v>
                </c:pt>
                <c:pt idx="4">
                  <c:v>6366179</c:v>
                </c:pt>
                <c:pt idx="5">
                  <c:v>9292568</c:v>
                </c:pt>
                <c:pt idx="6">
                  <c:v>5177901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09A-4887-AF0B-2A1590431CF6}"/>
            </c:ext>
          </c:extLst>
        </c:ser>
        <c:ser>
          <c:idx val="1"/>
          <c:order val="1"/>
          <c:cat>
            <c:strRef>
              <c:f>'Graph Compare'!$C$61:$C$67</c:f>
              <c:strCache>
                <c:ptCount val="7"/>
                <c:pt idx="0">
                  <c:v>State Appropriations</c:v>
                </c:pt>
                <c:pt idx="1">
                  <c:v>Tuition</c:v>
                </c:pt>
                <c:pt idx="2">
                  <c:v>Fees</c:v>
                </c:pt>
                <c:pt idx="3">
                  <c:v>Local Taxes</c:v>
                </c:pt>
                <c:pt idx="4">
                  <c:v>Other Revenues</c:v>
                </c:pt>
                <c:pt idx="5">
                  <c:v>HEERF Lost Revenue</c:v>
                </c:pt>
                <c:pt idx="6">
                  <c:v>Carryover Allocations</c:v>
                </c:pt>
              </c:strCache>
            </c:strRef>
          </c:cat>
          <c:val>
            <c:numRef>
              <c:f>'Graph Compare'!$H$61:$H$67</c:f>
              <c:numCache>
                <c:formatCode>General</c:formatCode>
                <c:ptCount val="7"/>
                <c:pt idx="0">
                  <c:v>0.28837412237335347</c:v>
                </c:pt>
                <c:pt idx="1">
                  <c:v>0.15891817097043628</c:v>
                </c:pt>
                <c:pt idx="2">
                  <c:v>0.12490927681137852</c:v>
                </c:pt>
                <c:pt idx="3">
                  <c:v>0.31631098689402493</c:v>
                </c:pt>
                <c:pt idx="4">
                  <c:v>3.4062533382390708E-2</c:v>
                </c:pt>
                <c:pt idx="5">
                  <c:v>4.9720312248231729E-2</c:v>
                </c:pt>
                <c:pt idx="6">
                  <c:v>2.7704597320184401E-2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09A-4887-AF0B-2A1590431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210951320904907E-2"/>
          <c:y val="0.15060561257223992"/>
          <c:w val="0.78130651319542921"/>
          <c:h val="0.75870068575411864"/>
        </c:manualLayout>
      </c:layout>
      <c:pie3D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210951320904907E-2"/>
          <c:y val="0.15060561257223984"/>
          <c:w val="0.78130651319542921"/>
          <c:h val="0.7587006857541186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ACD5-4117-9FFD-C49EA0EAF35A}"/>
              </c:ext>
            </c:extLst>
          </c:dPt>
          <c:dPt>
            <c:idx val="1"/>
            <c:bubble3D val="0"/>
            <c:spPr>
              <a:solidFill>
                <a:srgbClr val="009900"/>
              </a:solidFill>
            </c:spPr>
            <c:extLst>
              <c:ext xmlns:c16="http://schemas.microsoft.com/office/drawing/2014/chart" uri="{C3380CC4-5D6E-409C-BE32-E72D297353CC}">
                <c16:uniqueId val="{00000003-ACD5-4117-9FFD-C49EA0EAF35A}"/>
              </c:ext>
            </c:extLst>
          </c:dPt>
          <c:dPt>
            <c:idx val="2"/>
            <c:bubble3D val="0"/>
            <c:spPr>
              <a:solidFill>
                <a:srgbClr val="003F75"/>
              </a:solidFill>
            </c:spPr>
            <c:extLst>
              <c:ext xmlns:c16="http://schemas.microsoft.com/office/drawing/2014/chart" uri="{C3380CC4-5D6E-409C-BE32-E72D297353CC}">
                <c16:uniqueId val="{00000005-ACD5-4117-9FFD-C49EA0EAF35A}"/>
              </c:ext>
            </c:extLst>
          </c:dPt>
          <c:dPt>
            <c:idx val="3"/>
            <c:bubble3D val="0"/>
            <c:spPr>
              <a:solidFill>
                <a:srgbClr val="FF3FAD"/>
              </a:solidFill>
            </c:spPr>
            <c:extLst>
              <c:ext xmlns:c16="http://schemas.microsoft.com/office/drawing/2014/chart" uri="{C3380CC4-5D6E-409C-BE32-E72D297353CC}">
                <c16:uniqueId val="{00000007-ACD5-4117-9FFD-C49EA0EAF35A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9-ACD5-4117-9FFD-C49EA0EAF35A}"/>
              </c:ext>
            </c:extLst>
          </c:dPt>
          <c:dPt>
            <c:idx val="5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ACD5-4117-9FFD-C49EA0EAF35A}"/>
              </c:ext>
            </c:extLst>
          </c:dPt>
          <c:dPt>
            <c:idx val="6"/>
            <c:bubble3D val="0"/>
            <c:spPr>
              <a:solidFill>
                <a:srgbClr val="4AAAB4"/>
              </a:solidFill>
            </c:spPr>
            <c:extLst>
              <c:ext xmlns:c16="http://schemas.microsoft.com/office/drawing/2014/chart" uri="{C3380CC4-5D6E-409C-BE32-E72D297353CC}">
                <c16:uniqueId val="{0000000D-ACD5-4117-9FFD-C49EA0EAF35A}"/>
              </c:ext>
            </c:extLst>
          </c:dPt>
          <c:dLbls>
            <c:dLbl>
              <c:idx val="0"/>
              <c:layout>
                <c:manualLayout>
                  <c:x val="1.2779552715654953E-2"/>
                  <c:y val="-0.11994807870896503"/>
                </c:manualLayout>
              </c:layout>
              <c:tx>
                <c:rich>
                  <a:bodyPr/>
                  <a:lstStyle/>
                  <a:p>
                    <a:fld id="{B332B520-B0E7-4621-B7C8-4FDBFC6D2719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$49,098,912
</a:t>
                    </a:r>
                    <a:fld id="{7B468E78-2526-4EB2-9483-317489A4193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CD5-4117-9FFD-C49EA0EAF35A}"/>
                </c:ext>
              </c:extLst>
            </c:dLbl>
            <c:dLbl>
              <c:idx val="1"/>
              <c:layout>
                <c:manualLayout>
                  <c:x val="1.7992398087998178E-2"/>
                  <c:y val="8.083444470862014E-2"/>
                </c:manualLayout>
              </c:layout>
              <c:tx>
                <c:rich>
                  <a:bodyPr/>
                  <a:lstStyle/>
                  <a:p>
                    <a:fld id="{3E2EABF0-F05E-40CA-AB6C-6EA9B243A375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280F8373-1F03-4415-A34E-93C2D5E154D5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
16.91%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CD5-4117-9FFD-C49EA0EAF35A}"/>
                </c:ext>
              </c:extLst>
            </c:dLbl>
            <c:dLbl>
              <c:idx val="2"/>
              <c:layout>
                <c:manualLayout>
                  <c:x val="0.2023385438218864"/>
                  <c:y val="0.1491021499299696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D5-4117-9FFD-C49EA0EAF35A}"/>
                </c:ext>
              </c:extLst>
            </c:dLbl>
            <c:dLbl>
              <c:idx val="3"/>
              <c:layout>
                <c:manualLayout>
                  <c:x val="6.1053162241327284E-3"/>
                  <c:y val="0.3194079940183350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D5-4117-9FFD-C49EA0EAF35A}"/>
                </c:ext>
              </c:extLst>
            </c:dLbl>
            <c:dLbl>
              <c:idx val="4"/>
              <c:layout>
                <c:manualLayout>
                  <c:x val="-4.0473919963951402E-2"/>
                  <c:y val="-0.120290753301446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D5-4117-9FFD-C49EA0EAF35A}"/>
                </c:ext>
              </c:extLst>
            </c:dLbl>
            <c:dLbl>
              <c:idx val="5"/>
              <c:layout>
                <c:manualLayout>
                  <c:x val="0.1110612168836986"/>
                  <c:y val="-0.1748481339129804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D5-4117-9FFD-C49EA0EAF35A}"/>
                </c:ext>
              </c:extLst>
            </c:dLbl>
            <c:dLbl>
              <c:idx val="6"/>
              <c:layout>
                <c:manualLayout>
                  <c:x val="0.17666621582507613"/>
                  <c:y val="-5.249200272477151E-2"/>
                </c:manualLayout>
              </c:layout>
              <c:tx>
                <c:rich>
                  <a:bodyPr/>
                  <a:lstStyle/>
                  <a:p>
                    <a:fld id="{27477862-2B0D-4462-8584-88D0B058D088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BE4E7DA2-0620-4F36-8BE7-4D0CC667053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
3.25%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ACD5-4117-9FFD-C49EA0EAF35A}"/>
                </c:ext>
              </c:extLst>
            </c:dLbl>
            <c:numFmt formatCode="0.00%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1400">
                    <a:latin typeface="Times New Roman" pitchFamily="18" charset="0"/>
                    <a:cs typeface="Times New Roman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'Graph Compare'!$C$73:$C$79</c:f>
              <c:strCache>
                <c:ptCount val="7"/>
                <c:pt idx="0">
                  <c:v>State Appropriations</c:v>
                </c:pt>
                <c:pt idx="1">
                  <c:v>Tuition</c:v>
                </c:pt>
                <c:pt idx="2">
                  <c:v>Fees</c:v>
                </c:pt>
                <c:pt idx="3">
                  <c:v>Local Taxes</c:v>
                </c:pt>
                <c:pt idx="4">
                  <c:v>Other Revenues</c:v>
                </c:pt>
                <c:pt idx="5">
                  <c:v>HEERF Lost Revenue</c:v>
                </c:pt>
                <c:pt idx="6">
                  <c:v>Carryover Allocations</c:v>
                </c:pt>
              </c:strCache>
            </c:strRef>
          </c:cat>
          <c:val>
            <c:numRef>
              <c:f>'Graph Compare'!$F$73:$F$79</c:f>
              <c:numCache>
                <c:formatCode>_("$"* #,##0_);_("$"* \(#,##0\);_("$"* "-"_);_(@_)</c:formatCode>
                <c:ptCount val="7"/>
                <c:pt idx="0" formatCode="General">
                  <c:v>49098912</c:v>
                </c:pt>
                <c:pt idx="1">
                  <c:v>30880973</c:v>
                </c:pt>
                <c:pt idx="2">
                  <c:v>24334646</c:v>
                </c:pt>
                <c:pt idx="3">
                  <c:v>58273025</c:v>
                </c:pt>
                <c:pt idx="4">
                  <c:v>6437408</c:v>
                </c:pt>
                <c:pt idx="5">
                  <c:v>7738146</c:v>
                </c:pt>
                <c:pt idx="6">
                  <c:v>5954813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CD5-4117-9FFD-C49EA0EAF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42669483387752"/>
          <c:y val="0.11299402468308579"/>
          <c:w val="0.81841490301517184"/>
          <c:h val="0.790277321717734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8F63-4845-8901-A81607BB9D07}"/>
              </c:ext>
            </c:extLst>
          </c:dPt>
          <c:dPt>
            <c:idx val="1"/>
            <c:bubble3D val="0"/>
            <c:spPr>
              <a:solidFill>
                <a:srgbClr val="009900"/>
              </a:solidFill>
            </c:spPr>
            <c:extLst>
              <c:ext xmlns:c16="http://schemas.microsoft.com/office/drawing/2014/chart" uri="{C3380CC4-5D6E-409C-BE32-E72D297353CC}">
                <c16:uniqueId val="{00000003-8F63-4845-8901-A81607BB9D07}"/>
              </c:ext>
            </c:extLst>
          </c:dPt>
          <c:dPt>
            <c:idx val="2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8F63-4845-8901-A81607BB9D07}"/>
              </c:ext>
            </c:extLst>
          </c:dPt>
          <c:dPt>
            <c:idx val="3"/>
            <c:bubble3D val="0"/>
            <c:spPr>
              <a:solidFill>
                <a:srgbClr val="FF3FAD"/>
              </a:solidFill>
            </c:spPr>
            <c:extLst>
              <c:ext xmlns:c16="http://schemas.microsoft.com/office/drawing/2014/chart" uri="{C3380CC4-5D6E-409C-BE32-E72D297353CC}">
                <c16:uniqueId val="{00000007-8F63-4845-8901-A81607BB9D07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9-8F63-4845-8901-A81607BB9D07}"/>
              </c:ext>
            </c:extLst>
          </c:dPt>
          <c:dPt>
            <c:idx val="5"/>
            <c:bubble3D val="0"/>
            <c:spPr>
              <a:solidFill>
                <a:srgbClr val="4AAAB4"/>
              </a:solidFill>
            </c:spPr>
            <c:extLst>
              <c:ext xmlns:c16="http://schemas.microsoft.com/office/drawing/2014/chart" uri="{C3380CC4-5D6E-409C-BE32-E72D297353CC}">
                <c16:uniqueId val="{0000000B-8F63-4845-8901-A81607BB9D07}"/>
              </c:ext>
            </c:extLst>
          </c:dPt>
          <c:dLbls>
            <c:dLbl>
              <c:idx val="0"/>
              <c:layout>
                <c:manualLayout>
                  <c:x val="-5.5667230936603355E-2"/>
                  <c:y val="-0.2938647579912963"/>
                </c:manualLayout>
              </c:layout>
              <c:tx>
                <c:rich>
                  <a:bodyPr/>
                  <a:lstStyle/>
                  <a:p>
                    <a:fld id="{1DD8A5FF-E2A5-4EA0-A83E-6E741ADC1CE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98B851C6-7717-4208-A415-8DDFCAE1AF0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
48.34%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F63-4845-8901-A81607BB9D07}"/>
                </c:ext>
              </c:extLst>
            </c:dLbl>
            <c:dLbl>
              <c:idx val="1"/>
              <c:layout>
                <c:manualLayout>
                  <c:x val="5.0100507842943329E-2"/>
                  <c:y val="2.122015471915563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63-4845-8901-A81607BB9D07}"/>
                </c:ext>
              </c:extLst>
            </c:dLbl>
            <c:dLbl>
              <c:idx val="2"/>
              <c:layout>
                <c:manualLayout>
                  <c:x val="-4.2678210384729236E-2"/>
                  <c:y val="4.774534811810015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63-4845-8901-A81607BB9D07}"/>
                </c:ext>
              </c:extLst>
            </c:dLbl>
            <c:dLbl>
              <c:idx val="3"/>
              <c:layout>
                <c:manualLayout>
                  <c:x val="0"/>
                  <c:y val="9.133634909901595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63-4845-8901-A81607BB9D07}"/>
                </c:ext>
              </c:extLst>
            </c:dLbl>
            <c:dLbl>
              <c:idx val="4"/>
              <c:layout>
                <c:manualLayout>
                  <c:x val="5.3811656572049907E-2"/>
                  <c:y val="-0.2437965886356440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63-4845-8901-A81607BB9D07}"/>
                </c:ext>
              </c:extLst>
            </c:dLbl>
            <c:dLbl>
              <c:idx val="5"/>
              <c:layout>
                <c:manualLayout>
                  <c:x val="9.4634000375790339E-2"/>
                  <c:y val="-2.352616854261408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63-4845-8901-A81607BB9D07}"/>
                </c:ext>
              </c:extLst>
            </c:dLbl>
            <c:numFmt formatCode="0.00%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'Exp by Function'!$A$52:$A$57</c:f>
              <c:strCache>
                <c:ptCount val="6"/>
                <c:pt idx="0">
                  <c:v>Instruction</c:v>
                </c:pt>
                <c:pt idx="1">
                  <c:v>Public Service</c:v>
                </c:pt>
                <c:pt idx="2">
                  <c:v>Academic Support</c:v>
                </c:pt>
                <c:pt idx="3">
                  <c:v>Student Services</c:v>
                </c:pt>
                <c:pt idx="4">
                  <c:v>Institutional Support</c:v>
                </c:pt>
                <c:pt idx="5">
                  <c:v>Operation &amp; Maintenance</c:v>
                </c:pt>
              </c:strCache>
            </c:strRef>
          </c:cat>
          <c:val>
            <c:numRef>
              <c:f>'Exp by Function'!$D$52:$D$57</c:f>
              <c:numCache>
                <c:formatCode>_("$"* #,##0_);_("$"* \(#,##0\);_("$"* "-"_);_(@_)</c:formatCode>
                <c:ptCount val="6"/>
                <c:pt idx="0">
                  <c:v>81488777</c:v>
                </c:pt>
                <c:pt idx="1">
                  <c:v>1418554</c:v>
                </c:pt>
                <c:pt idx="2">
                  <c:v>19347073</c:v>
                </c:pt>
                <c:pt idx="3">
                  <c:v>12124264</c:v>
                </c:pt>
                <c:pt idx="4">
                  <c:v>28144702</c:v>
                </c:pt>
                <c:pt idx="5">
                  <c:v>26090826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F63-4845-8901-A81607BB9D07}"/>
            </c:ext>
          </c:extLst>
        </c:ser>
        <c:ser>
          <c:idx val="1"/>
          <c:order val="1"/>
          <c:cat>
            <c:strRef>
              <c:f>'Exp by Function'!$A$52:$A$57</c:f>
              <c:strCache>
                <c:ptCount val="6"/>
                <c:pt idx="0">
                  <c:v>Instruction</c:v>
                </c:pt>
                <c:pt idx="1">
                  <c:v>Public Service</c:v>
                </c:pt>
                <c:pt idx="2">
                  <c:v>Academic Support</c:v>
                </c:pt>
                <c:pt idx="3">
                  <c:v>Student Services</c:v>
                </c:pt>
                <c:pt idx="4">
                  <c:v>Institutional Support</c:v>
                </c:pt>
                <c:pt idx="5">
                  <c:v>Operation &amp; Maintenance</c:v>
                </c:pt>
              </c:strCache>
            </c:strRef>
          </c:cat>
          <c:val>
            <c:numRef>
              <c:f>'Exp by Function'!$F$52:$F$57</c:f>
              <c:numCache>
                <c:formatCode>0.00%</c:formatCode>
                <c:ptCount val="6"/>
                <c:pt idx="0">
                  <c:v>0.4833853871924283</c:v>
                </c:pt>
                <c:pt idx="1">
                  <c:v>8.4130164224132109E-3</c:v>
                </c:pt>
                <c:pt idx="2">
                  <c:v>0.11474166149094588</c:v>
                </c:pt>
                <c:pt idx="3">
                  <c:v>7.1905357245246423E-2</c:v>
                </c:pt>
                <c:pt idx="4">
                  <c:v>0.16691774872858273</c:v>
                </c:pt>
                <c:pt idx="5">
                  <c:v>0.15473682892038343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F63-4845-8901-A81607BB9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311937612477485"/>
          <c:y val="0.15578015838725812"/>
          <c:w val="0.76591205521565131"/>
          <c:h val="0.7359316524638406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1130-4FAE-A6A8-36178D205FBE}"/>
              </c:ext>
            </c:extLst>
          </c:dPt>
          <c:dPt>
            <c:idx val="1"/>
            <c:bubble3D val="0"/>
            <c:spPr>
              <a:solidFill>
                <a:srgbClr val="009900"/>
              </a:solidFill>
            </c:spPr>
            <c:extLst>
              <c:ext xmlns:c16="http://schemas.microsoft.com/office/drawing/2014/chart" uri="{C3380CC4-5D6E-409C-BE32-E72D297353CC}">
                <c16:uniqueId val="{00000003-1130-4FAE-A6A8-36178D205FBE}"/>
              </c:ext>
            </c:extLst>
          </c:dPt>
          <c:dPt>
            <c:idx val="2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1130-4FAE-A6A8-36178D205FBE}"/>
              </c:ext>
            </c:extLst>
          </c:dPt>
          <c:dPt>
            <c:idx val="3"/>
            <c:bubble3D val="0"/>
            <c:spPr>
              <a:solidFill>
                <a:srgbClr val="FF3FAD"/>
              </a:solidFill>
            </c:spPr>
            <c:extLst>
              <c:ext xmlns:c16="http://schemas.microsoft.com/office/drawing/2014/chart" uri="{C3380CC4-5D6E-409C-BE32-E72D297353CC}">
                <c16:uniqueId val="{00000007-1130-4FAE-A6A8-36178D205FBE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9-1130-4FAE-A6A8-36178D205FBE}"/>
              </c:ext>
            </c:extLst>
          </c:dPt>
          <c:dPt>
            <c:idx val="5"/>
            <c:bubble3D val="0"/>
            <c:spPr>
              <a:solidFill>
                <a:srgbClr val="4AAAB4"/>
              </a:solidFill>
            </c:spPr>
            <c:extLst>
              <c:ext xmlns:c16="http://schemas.microsoft.com/office/drawing/2014/chart" uri="{C3380CC4-5D6E-409C-BE32-E72D297353CC}">
                <c16:uniqueId val="{0000000B-1130-4FAE-A6A8-36178D205FBE}"/>
              </c:ext>
            </c:extLst>
          </c:dPt>
          <c:dLbls>
            <c:dLbl>
              <c:idx val="0"/>
              <c:layout>
                <c:manualLayout>
                  <c:x val="-4.715883505037078E-2"/>
                  <c:y val="-0.428267526341815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30-4FAE-A6A8-36178D205FBE}"/>
                </c:ext>
              </c:extLst>
            </c:dLbl>
            <c:dLbl>
              <c:idx val="1"/>
              <c:layout>
                <c:manualLayout>
                  <c:x val="0.14747887865603387"/>
                  <c:y val="5.469802504195172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30-4FAE-A6A8-36178D205FBE}"/>
                </c:ext>
              </c:extLst>
            </c:dLbl>
            <c:dLbl>
              <c:idx val="2"/>
              <c:layout>
                <c:manualLayout>
                  <c:x val="-1.4359412635149001E-2"/>
                  <c:y val="6.905359656129940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30-4FAE-A6A8-36178D205FBE}"/>
                </c:ext>
              </c:extLst>
            </c:dLbl>
            <c:dLbl>
              <c:idx val="3"/>
              <c:layout>
                <c:manualLayout>
                  <c:x val="9.4557059275456406E-5"/>
                  <c:y val="5.647228878998811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130-4FAE-A6A8-36178D205FBE}"/>
                </c:ext>
              </c:extLst>
            </c:dLbl>
            <c:dLbl>
              <c:idx val="4"/>
              <c:layout>
                <c:manualLayout>
                  <c:x val="1.2957347004824834E-2"/>
                  <c:y val="-0.2177416806505744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130-4FAE-A6A8-36178D205FBE}"/>
                </c:ext>
              </c:extLst>
            </c:dLbl>
            <c:dLbl>
              <c:idx val="5"/>
              <c:layout>
                <c:manualLayout>
                  <c:x val="0.25857633542820235"/>
                  <c:y val="-5.238569768942816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130-4FAE-A6A8-36178D205FB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'Comparison-Function'!$C$60:$C$65</c:f>
              <c:strCache>
                <c:ptCount val="6"/>
                <c:pt idx="0">
                  <c:v>Instruction</c:v>
                </c:pt>
                <c:pt idx="1">
                  <c:v>Public Service</c:v>
                </c:pt>
                <c:pt idx="2">
                  <c:v>Academic Support</c:v>
                </c:pt>
                <c:pt idx="3">
                  <c:v>Student Services</c:v>
                </c:pt>
                <c:pt idx="4">
                  <c:v>Institutional Support</c:v>
                </c:pt>
                <c:pt idx="5">
                  <c:v>Operation &amp; Maintenance</c:v>
                </c:pt>
              </c:strCache>
            </c:strRef>
          </c:cat>
          <c:val>
            <c:numRef>
              <c:f>'Comparison-Function'!$F$60:$F$65</c:f>
              <c:numCache>
                <c:formatCode>_("$"* #,##0_);_("$"* \(#,##0\);_("$"* "-"_);_(@_)</c:formatCode>
                <c:ptCount val="6"/>
                <c:pt idx="0">
                  <c:v>80586681</c:v>
                </c:pt>
                <c:pt idx="1">
                  <c:v>1407944</c:v>
                </c:pt>
                <c:pt idx="2">
                  <c:v>18429693</c:v>
                </c:pt>
                <c:pt idx="3">
                  <c:v>11522354</c:v>
                </c:pt>
                <c:pt idx="4">
                  <c:v>25287972</c:v>
                </c:pt>
                <c:pt idx="5">
                  <c:v>24614107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130-4FAE-A6A8-36178D205FBE}"/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'Comparison-Function'!$C$60:$C$65</c:f>
              <c:strCache>
                <c:ptCount val="6"/>
                <c:pt idx="0">
                  <c:v>Instruction</c:v>
                </c:pt>
                <c:pt idx="1">
                  <c:v>Public Service</c:v>
                </c:pt>
                <c:pt idx="2">
                  <c:v>Academic Support</c:v>
                </c:pt>
                <c:pt idx="3">
                  <c:v>Student Services</c:v>
                </c:pt>
                <c:pt idx="4">
                  <c:v>Institutional Support</c:v>
                </c:pt>
                <c:pt idx="5">
                  <c:v>Operation &amp; Maintenance</c:v>
                </c:pt>
              </c:strCache>
            </c:strRef>
          </c:cat>
          <c:val>
            <c:numRef>
              <c:f>'Comparison-Function'!$H$60:$H$65</c:f>
              <c:numCache>
                <c:formatCode>0.00%</c:formatCode>
                <c:ptCount val="6"/>
                <c:pt idx="0">
                  <c:v>0.49791351803511907</c:v>
                </c:pt>
                <c:pt idx="1">
                  <c:v>8.6991341687894762E-3</c:v>
                </c:pt>
                <c:pt idx="2">
                  <c:v>0.11386985000582427</c:v>
                </c:pt>
                <c:pt idx="3">
                  <c:v>7.1192109477570209E-2</c:v>
                </c:pt>
                <c:pt idx="4">
                  <c:v>0.15624446802187555</c:v>
                </c:pt>
                <c:pt idx="5">
                  <c:v>0.1520809202908214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130-4FAE-A6A8-36178D205FB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500" baseline="0">
          <a:latin typeface="Times New Roman" panose="02020603050405020304" pitchFamily="18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317400280031802"/>
          <c:y val="0.14003852307306208"/>
          <c:w val="0.77387670992184199"/>
          <c:h val="0.749193713335651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1A1C-4C6F-9AE0-DC7FF9998F11}"/>
              </c:ext>
            </c:extLst>
          </c:dPt>
          <c:dPt>
            <c:idx val="1"/>
            <c:bubble3D val="0"/>
            <c:spPr>
              <a:solidFill>
                <a:srgbClr val="009900"/>
              </a:solidFill>
            </c:spPr>
            <c:extLst>
              <c:ext xmlns:c16="http://schemas.microsoft.com/office/drawing/2014/chart" uri="{C3380CC4-5D6E-409C-BE32-E72D297353CC}">
                <c16:uniqueId val="{00000003-1A1C-4C6F-9AE0-DC7FF9998F11}"/>
              </c:ext>
            </c:extLst>
          </c:dPt>
          <c:dPt>
            <c:idx val="2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1A1C-4C6F-9AE0-DC7FF9998F11}"/>
              </c:ext>
            </c:extLst>
          </c:dPt>
          <c:dPt>
            <c:idx val="3"/>
            <c:bubble3D val="0"/>
            <c:spPr>
              <a:solidFill>
                <a:srgbClr val="FF3FAD"/>
              </a:solidFill>
            </c:spPr>
            <c:extLst>
              <c:ext xmlns:c16="http://schemas.microsoft.com/office/drawing/2014/chart" uri="{C3380CC4-5D6E-409C-BE32-E72D297353CC}">
                <c16:uniqueId val="{00000007-1A1C-4C6F-9AE0-DC7FF9998F11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9-1A1C-4C6F-9AE0-DC7FF9998F11}"/>
              </c:ext>
            </c:extLst>
          </c:dPt>
          <c:dPt>
            <c:idx val="5"/>
            <c:bubble3D val="0"/>
            <c:spPr>
              <a:solidFill>
                <a:srgbClr val="4AAAB4"/>
              </a:solidFill>
            </c:spPr>
            <c:extLst>
              <c:ext xmlns:c16="http://schemas.microsoft.com/office/drawing/2014/chart" uri="{C3380CC4-5D6E-409C-BE32-E72D297353CC}">
                <c16:uniqueId val="{0000000B-1A1C-4C6F-9AE0-DC7FF9998F11}"/>
              </c:ext>
            </c:extLst>
          </c:dPt>
          <c:dLbls>
            <c:dLbl>
              <c:idx val="0"/>
              <c:layout>
                <c:manualLayout>
                  <c:x val="-3.6083217824791278E-2"/>
                  <c:y val="-0.41260200121914431"/>
                </c:manualLayout>
              </c:layout>
              <c:tx>
                <c:rich>
                  <a:bodyPr/>
                  <a:lstStyle/>
                  <a:p>
                    <a:fld id="{83BAA217-6878-493E-BEEB-67250C63F825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8CA600BE-8CDC-4112-83D0-FB851A6198F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
48.34%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A1C-4C6F-9AE0-DC7FF9998F11}"/>
                </c:ext>
              </c:extLst>
            </c:dLbl>
            <c:dLbl>
              <c:idx val="1"/>
              <c:layout>
                <c:manualLayout>
                  <c:x val="0.18046967963049132"/>
                  <c:y val="7.486484936654769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1C-4C6F-9AE0-DC7FF9998F11}"/>
                </c:ext>
              </c:extLst>
            </c:dLbl>
            <c:dLbl>
              <c:idx val="2"/>
              <c:layout>
                <c:manualLayout>
                  <c:x val="-3.3056527015391472E-3"/>
                  <c:y val="7.149767011462493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1C-4C6F-9AE0-DC7FF9998F11}"/>
                </c:ext>
              </c:extLst>
            </c:dLbl>
            <c:dLbl>
              <c:idx val="3"/>
              <c:layout>
                <c:manualLayout>
                  <c:x val="1.3601936941457524E-3"/>
                  <c:y val="3.931819038761248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1C-4C6F-9AE0-DC7FF9998F11}"/>
                </c:ext>
              </c:extLst>
            </c:dLbl>
            <c:dLbl>
              <c:idx val="4"/>
              <c:layout>
                <c:manualLayout>
                  <c:x val="6.3918719969366294E-2"/>
                  <c:y val="-0.2555802168694384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A1C-4C6F-9AE0-DC7FF9998F11}"/>
                </c:ext>
              </c:extLst>
            </c:dLbl>
            <c:dLbl>
              <c:idx val="5"/>
              <c:layout>
                <c:manualLayout>
                  <c:x val="0.17052371125674337"/>
                  <c:y val="-5.918172006183702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A1C-4C6F-9AE0-DC7FF9998F11}"/>
                </c:ext>
              </c:extLst>
            </c:dLbl>
            <c:numFmt formatCode="0.00%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1400" baseline="0">
                    <a:latin typeface="Times New Roman" pitchFamily="18" charset="0"/>
                    <a:cs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'Comparison-Function'!$C$70:$C$75</c:f>
              <c:strCache>
                <c:ptCount val="6"/>
                <c:pt idx="0">
                  <c:v>Instruction</c:v>
                </c:pt>
                <c:pt idx="1">
                  <c:v>Public Service</c:v>
                </c:pt>
                <c:pt idx="2">
                  <c:v>Academic Support</c:v>
                </c:pt>
                <c:pt idx="3">
                  <c:v>Student Services</c:v>
                </c:pt>
                <c:pt idx="4">
                  <c:v>Institutional Support</c:v>
                </c:pt>
                <c:pt idx="5">
                  <c:v>Operation &amp; Maintenance</c:v>
                </c:pt>
              </c:strCache>
            </c:strRef>
          </c:cat>
          <c:val>
            <c:numRef>
              <c:f>'Comparison-Function'!$F$70:$F$75</c:f>
              <c:numCache>
                <c:formatCode>_("$"* #,##0_);_("$"* \(#,##0\);_("$"* "-"_);_(@_)</c:formatCode>
                <c:ptCount val="6"/>
                <c:pt idx="0">
                  <c:v>81488777</c:v>
                </c:pt>
                <c:pt idx="1">
                  <c:v>1418554</c:v>
                </c:pt>
                <c:pt idx="2">
                  <c:v>19347073</c:v>
                </c:pt>
                <c:pt idx="3">
                  <c:v>12124264</c:v>
                </c:pt>
                <c:pt idx="4">
                  <c:v>28144702</c:v>
                </c:pt>
                <c:pt idx="5">
                  <c:v>26090826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A1C-4C6F-9AE0-DC7FF9998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469900</xdr:colOff>
      <xdr:row>22</xdr:row>
      <xdr:rowOff>31750</xdr:rowOff>
    </xdr:from>
    <xdr:to>
      <xdr:col>6</xdr:col>
      <xdr:colOff>1714499</xdr:colOff>
      <xdr:row>49</xdr:row>
      <xdr:rowOff>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333953-5370-4B44-86A9-4FD89E9E55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10</xdr:row>
      <xdr:rowOff>28575</xdr:rowOff>
    </xdr:from>
    <xdr:to>
      <xdr:col>7</xdr:col>
      <xdr:colOff>0</xdr:colOff>
      <xdr:row>35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9530847-0BF5-4E8F-A1B5-7638CA1CCC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1587500</xdr:colOff>
      <xdr:row>22</xdr:row>
      <xdr:rowOff>211666</xdr:rowOff>
    </xdr:from>
    <xdr:to>
      <xdr:col>6</xdr:col>
      <xdr:colOff>47625</xdr:colOff>
      <xdr:row>48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F9BDBF7-95B6-435A-A4B8-9FD4873BC9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19048</xdr:colOff>
      <xdr:row>11</xdr:row>
      <xdr:rowOff>6352</xdr:rowOff>
    </xdr:from>
    <xdr:to>
      <xdr:col>5</xdr:col>
      <xdr:colOff>44448</xdr:colOff>
      <xdr:row>29</xdr:row>
      <xdr:rowOff>50801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247169B-1F36-4368-B3C7-1E66A7B1DC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1079500</xdr:colOff>
      <xdr:row>7</xdr:row>
      <xdr:rowOff>63500</xdr:rowOff>
    </xdr:from>
    <xdr:to>
      <xdr:col>14</xdr:col>
      <xdr:colOff>215900</xdr:colOff>
      <xdr:row>25</xdr:row>
      <xdr:rowOff>107949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5C1B81-65ED-4254-A57E-2B9768A65D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35719</xdr:colOff>
      <xdr:row>35</xdr:row>
      <xdr:rowOff>0</xdr:rowOff>
    </xdr:from>
    <xdr:to>
      <xdr:col>10</xdr:col>
      <xdr:colOff>61119</xdr:colOff>
      <xdr:row>53</xdr:row>
      <xdr:rowOff>103980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CD6FBC6-BF59-480C-A67A-72F6AD27B9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932088</xdr:colOff>
      <xdr:row>23</xdr:row>
      <xdr:rowOff>52917</xdr:rowOff>
    </xdr:from>
    <xdr:to>
      <xdr:col>6</xdr:col>
      <xdr:colOff>325663</xdr:colOff>
      <xdr:row>46</xdr:row>
      <xdr:rowOff>116415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4C7E65-28C6-4A95-9C11-07FD98D035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10583</xdr:rowOff>
    </xdr:from>
    <xdr:to>
      <xdr:col>4</xdr:col>
      <xdr:colOff>1747919</xdr:colOff>
      <xdr:row>31</xdr:row>
      <xdr:rowOff>111275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42385FF-C4B4-49A0-8495-208474D10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34</xdr:row>
      <xdr:rowOff>40822</xdr:rowOff>
    </xdr:from>
    <xdr:to>
      <xdr:col>9</xdr:col>
      <xdr:colOff>1751543</xdr:colOff>
      <xdr:row>53</xdr:row>
      <xdr:rowOff>220739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8CEF9A4-4B27-466F-ADCE-31E3A0D035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433918</xdr:colOff>
      <xdr:row>21</xdr:row>
      <xdr:rowOff>74083</xdr:rowOff>
    </xdr:from>
    <xdr:to>
      <xdr:col>6</xdr:col>
      <xdr:colOff>1132417</xdr:colOff>
      <xdr:row>42</xdr:row>
      <xdr:rowOff>169334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0FF96AA-A41C-4488-9DFC-B069BFEB9F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128586</xdr:colOff>
      <xdr:row>10</xdr:row>
      <xdr:rowOff>153193</xdr:rowOff>
    </xdr:from>
    <xdr:to>
      <xdr:col>5</xdr:col>
      <xdr:colOff>117410</xdr:colOff>
      <xdr:row>30</xdr:row>
      <xdr:rowOff>146589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8592411-69A5-4618-AD56-37D4A4EE9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1764506</xdr:colOff>
      <xdr:row>31</xdr:row>
      <xdr:rowOff>7937</xdr:rowOff>
    </xdr:from>
    <xdr:to>
      <xdr:col>9</xdr:col>
      <xdr:colOff>1752602</xdr:colOff>
      <xdr:row>50</xdr:row>
      <xdr:rowOff>111125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B5C8408-81B3-40CC-A448-08C3B6761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Revenue%20Model/Rev&amp;Exp.Model%2001.17.07%20OIRE'S%20Enrollment%20Statistics%20%23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Nicole/Budget_Finance/FY%202022/FY%2022%20Preparations/Booklet/Unrestricted%20Revenue%20Budget%20Carryover%20Allocations%20FY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icole/Budget_Finance/FY%202022/FY%2022%20Preparations/Booklet/Unrestricted%20Expenditures%20Summaries%20FY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18,900 Students FY 2008 "/>
      <sheetName val="19,900 Students FY 2009 "/>
      <sheetName val="Proj Rev &amp; Expend"/>
      <sheetName val="Summary by Function"/>
      <sheetName val="Summary by Classification"/>
      <sheetName val="Exp by Function"/>
    </sheetNames>
    <sheetDataSet>
      <sheetData sheetId="0"/>
      <sheetData sheetId="1"/>
      <sheetData sheetId="2"/>
      <sheetData sheetId="3">
        <row r="1">
          <cell r="A1" t="str">
            <v>SOUTH TEXAS COLLEGE</v>
          </cell>
        </row>
        <row r="2">
          <cell r="A2" t="str">
            <v>Schedule of Projected Revenues and Expenditures</v>
          </cell>
        </row>
        <row r="3">
          <cell r="A3" t="str">
            <v>For the Fiscal Years 2007 Through 2010</v>
          </cell>
        </row>
        <row r="6">
          <cell r="H6" t="str">
            <v>ACTUAL</v>
          </cell>
          <cell r="Q6" t="str">
            <v xml:space="preserve">               PROJECTED</v>
          </cell>
        </row>
        <row r="7">
          <cell r="B7" t="str">
            <v>FY 1994</v>
          </cell>
          <cell r="C7" t="str">
            <v>FY 1995</v>
          </cell>
          <cell r="D7" t="str">
            <v>FY 1996</v>
          </cell>
          <cell r="E7" t="str">
            <v>FY 1997</v>
          </cell>
          <cell r="F7" t="str">
            <v>FY 1998</v>
          </cell>
          <cell r="G7" t="str">
            <v>FY 1999</v>
          </cell>
          <cell r="H7" t="str">
            <v>FY 2000</v>
          </cell>
          <cell r="I7" t="str">
            <v>FY 2001</v>
          </cell>
          <cell r="J7" t="str">
            <v>FY 2002</v>
          </cell>
          <cell r="K7" t="str">
            <v>FY 2003</v>
          </cell>
          <cell r="L7" t="str">
            <v>FY 2004</v>
          </cell>
          <cell r="M7" t="str">
            <v>FY 2005</v>
          </cell>
          <cell r="N7" t="str">
            <v>FY 2006</v>
          </cell>
          <cell r="P7" t="str">
            <v>FY 2007</v>
          </cell>
          <cell r="Q7" t="str">
            <v>FY 2008</v>
          </cell>
        </row>
        <row r="8">
          <cell r="C8" t="str">
            <v xml:space="preserve"> </v>
          </cell>
          <cell r="D8" t="str">
            <v xml:space="preserve"> </v>
          </cell>
          <cell r="E8" t="str">
            <v xml:space="preserve"> </v>
          </cell>
          <cell r="F8" t="str">
            <v xml:space="preserve"> </v>
          </cell>
          <cell r="L8" t="str">
            <v>(As Amended)</v>
          </cell>
          <cell r="M8" t="str">
            <v>(As Amended)</v>
          </cell>
          <cell r="N8" t="str">
            <v>(As Amended)</v>
          </cell>
        </row>
        <row r="9">
          <cell r="A9" t="str">
            <v>Enrollment Statistics:</v>
          </cell>
          <cell r="P9" t="str">
            <v>Current Bdgt</v>
          </cell>
        </row>
        <row r="10">
          <cell r="A10" t="str">
            <v>Headcount - Fall Semester</v>
          </cell>
          <cell r="B10">
            <v>1058</v>
          </cell>
          <cell r="C10">
            <v>2334</v>
          </cell>
          <cell r="D10">
            <v>3267</v>
          </cell>
          <cell r="E10">
            <v>5424</v>
          </cell>
          <cell r="F10">
            <v>6857</v>
          </cell>
          <cell r="G10">
            <v>9453</v>
          </cell>
          <cell r="H10">
            <v>10373</v>
          </cell>
          <cell r="I10">
            <v>11344</v>
          </cell>
          <cell r="J10">
            <v>12499</v>
          </cell>
          <cell r="K10">
            <v>13845</v>
          </cell>
          <cell r="L10">
            <v>15482</v>
          </cell>
          <cell r="M10">
            <v>17138</v>
          </cell>
          <cell r="N10">
            <v>16609</v>
          </cell>
          <cell r="P10">
            <v>16700</v>
          </cell>
          <cell r="Q10">
            <v>18900</v>
          </cell>
        </row>
        <row r="11">
          <cell r="A11" t="str">
            <v>FTE - Fall Semester</v>
          </cell>
          <cell r="B11">
            <v>685</v>
          </cell>
          <cell r="C11">
            <v>1432</v>
          </cell>
          <cell r="D11">
            <v>2389</v>
          </cell>
          <cell r="E11">
            <v>4081</v>
          </cell>
          <cell r="F11">
            <v>5290</v>
          </cell>
          <cell r="G11">
            <v>7877</v>
          </cell>
          <cell r="H11">
            <v>8499</v>
          </cell>
          <cell r="I11">
            <v>8934</v>
          </cell>
          <cell r="J11">
            <v>9634</v>
          </cell>
          <cell r="K11">
            <v>10627</v>
          </cell>
          <cell r="L11">
            <v>11322</v>
          </cell>
          <cell r="M11">
            <v>12452</v>
          </cell>
          <cell r="N11">
            <v>12049</v>
          </cell>
          <cell r="P11">
            <v>13049</v>
          </cell>
          <cell r="Q11">
            <v>13957</v>
          </cell>
        </row>
        <row r="12">
          <cell r="A12" t="str">
            <v>Headcount - Annualized Unduplicated</v>
          </cell>
          <cell r="B12">
            <v>2900</v>
          </cell>
          <cell r="C12">
            <v>4967</v>
          </cell>
          <cell r="D12">
            <v>6899</v>
          </cell>
          <cell r="E12">
            <v>9758</v>
          </cell>
          <cell r="F12">
            <v>11258</v>
          </cell>
          <cell r="G12">
            <v>12758</v>
          </cell>
          <cell r="H12">
            <v>14258</v>
          </cell>
          <cell r="J12">
            <v>1500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</row>
        <row r="13">
          <cell r="A13" t="str">
            <v>Headcount - Fall Semester Duplicated</v>
          </cell>
          <cell r="B13" t="str">
            <v>?</v>
          </cell>
          <cell r="C13" t="str">
            <v>?</v>
          </cell>
          <cell r="D13" t="str">
            <v>?</v>
          </cell>
          <cell r="E13">
            <v>8060</v>
          </cell>
          <cell r="F13">
            <v>10554</v>
          </cell>
          <cell r="G13">
            <v>14132</v>
          </cell>
          <cell r="H13">
            <v>14998</v>
          </cell>
          <cell r="I13" t="str">
            <v>?</v>
          </cell>
          <cell r="J13" t="str">
            <v>?</v>
          </cell>
          <cell r="K13" t="str">
            <v>?</v>
          </cell>
          <cell r="L13" t="str">
            <v>?</v>
          </cell>
          <cell r="M13" t="str">
            <v>?</v>
          </cell>
          <cell r="N13" t="str">
            <v>?</v>
          </cell>
        </row>
        <row r="14">
          <cell r="A14" t="str">
            <v>Total FTE - Annualized (cont hr/430)</v>
          </cell>
          <cell r="B14">
            <v>1164</v>
          </cell>
          <cell r="C14">
            <v>2139</v>
          </cell>
          <cell r="D14">
            <v>2884</v>
          </cell>
          <cell r="E14">
            <v>4081</v>
          </cell>
          <cell r="F14">
            <v>5291</v>
          </cell>
          <cell r="G14">
            <v>7877</v>
          </cell>
          <cell r="H14">
            <v>8494</v>
          </cell>
          <cell r="I14">
            <v>10976.732558139534</v>
          </cell>
          <cell r="J14">
            <v>11781.716279069768</v>
          </cell>
          <cell r="K14">
            <v>11781.716279069768</v>
          </cell>
          <cell r="L14">
            <v>14723.227906976745</v>
          </cell>
          <cell r="M14">
            <v>14723.227906976745</v>
          </cell>
          <cell r="N14">
            <v>16278.883720930233</v>
          </cell>
        </row>
        <row r="15">
          <cell r="A15" t="str">
            <v>FTE Annualized</v>
          </cell>
          <cell r="B15">
            <v>1164.1333333333334</v>
          </cell>
          <cell r="C15">
            <v>2139.3666666666668</v>
          </cell>
          <cell r="D15">
            <v>2882.9333333333334</v>
          </cell>
          <cell r="E15">
            <v>4488.9666666666662</v>
          </cell>
          <cell r="F15">
            <v>5707.9666666666662</v>
          </cell>
          <cell r="G15">
            <v>7474.2666666666664</v>
          </cell>
          <cell r="H15">
            <v>7980.3666666666668</v>
          </cell>
          <cell r="I15">
            <v>8424</v>
          </cell>
          <cell r="J15">
            <v>9316</v>
          </cell>
          <cell r="K15">
            <v>10268</v>
          </cell>
          <cell r="L15">
            <v>10622</v>
          </cell>
          <cell r="M15">
            <v>11200</v>
          </cell>
          <cell r="N15">
            <v>12364</v>
          </cell>
          <cell r="P15">
            <v>12230</v>
          </cell>
          <cell r="Q15">
            <v>12988</v>
          </cell>
        </row>
        <row r="16">
          <cell r="A16" t="str">
            <v>Annualized SCH's (FTE*30 hrs)</v>
          </cell>
          <cell r="B16">
            <v>34924</v>
          </cell>
          <cell r="C16">
            <v>64181</v>
          </cell>
          <cell r="D16">
            <v>86488</v>
          </cell>
          <cell r="E16">
            <v>134669</v>
          </cell>
          <cell r="F16">
            <v>171239</v>
          </cell>
          <cell r="G16">
            <v>224228</v>
          </cell>
          <cell r="H16">
            <v>239411</v>
          </cell>
          <cell r="I16">
            <v>268020</v>
          </cell>
          <cell r="J16">
            <v>289020</v>
          </cell>
          <cell r="K16">
            <v>318810</v>
          </cell>
          <cell r="L16">
            <v>339660</v>
          </cell>
          <cell r="M16">
            <v>373560</v>
          </cell>
          <cell r="N16">
            <v>361470</v>
          </cell>
          <cell r="P16">
            <v>366900</v>
          </cell>
          <cell r="Q16">
            <v>389640</v>
          </cell>
        </row>
        <row r="17">
          <cell r="A17" t="str">
            <v xml:space="preserve">Contact Hours - Total Fiscal Year </v>
          </cell>
          <cell r="B17">
            <v>901464</v>
          </cell>
          <cell r="C17">
            <v>1396776</v>
          </cell>
          <cell r="D17">
            <v>1656875</v>
          </cell>
          <cell r="E17">
            <v>2640032</v>
          </cell>
          <cell r="F17">
            <v>3398048</v>
          </cell>
          <cell r="G17">
            <v>4696272</v>
          </cell>
          <cell r="H17">
            <v>4988736</v>
          </cell>
          <cell r="I17">
            <v>5107328</v>
          </cell>
          <cell r="J17">
            <v>5780448</v>
          </cell>
          <cell r="K17">
            <v>6286096</v>
          </cell>
          <cell r="L17">
            <v>6525712</v>
          </cell>
          <cell r="M17">
            <v>7042736</v>
          </cell>
          <cell r="N17">
            <v>7477949</v>
          </cell>
        </row>
        <row r="18">
          <cell r="A18" t="str">
            <v>Base Contact Hours</v>
          </cell>
          <cell r="B18" t="str">
            <v>Data Not Available</v>
          </cell>
          <cell r="H18">
            <v>4719995</v>
          </cell>
          <cell r="I18">
            <v>4719995</v>
          </cell>
          <cell r="J18">
            <v>5066138</v>
          </cell>
          <cell r="K18">
            <v>5066138</v>
          </cell>
          <cell r="L18">
            <v>6330988</v>
          </cell>
          <cell r="M18">
            <v>6330988</v>
          </cell>
          <cell r="N18">
            <v>6999920</v>
          </cell>
          <cell r="P18">
            <v>6999920</v>
          </cell>
          <cell r="Q18">
            <v>7419915.2000000002</v>
          </cell>
        </row>
        <row r="19">
          <cell r="A19" t="str">
            <v xml:space="preserve"> </v>
          </cell>
          <cell r="B19" t="str">
            <v xml:space="preserve"> </v>
          </cell>
          <cell r="C19" t="str">
            <v xml:space="preserve"> </v>
          </cell>
          <cell r="D19" t="str">
            <v xml:space="preserve"> </v>
          </cell>
          <cell r="E19" t="str">
            <v xml:space="preserve"> </v>
          </cell>
          <cell r="F19" t="str">
            <v xml:space="preserve"> </v>
          </cell>
          <cell r="G19" t="str">
            <v xml:space="preserve"> </v>
          </cell>
          <cell r="H19" t="str">
            <v xml:space="preserve"> </v>
          </cell>
          <cell r="I19" t="str">
            <v xml:space="preserve"> </v>
          </cell>
          <cell r="J19" t="str">
            <v xml:space="preserve"> </v>
          </cell>
          <cell r="K19" t="str">
            <v xml:space="preserve"> 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P19" t="str">
            <v xml:space="preserve"> </v>
          </cell>
          <cell r="Q19" t="str">
            <v xml:space="preserve"> </v>
          </cell>
        </row>
        <row r="20">
          <cell r="A20" t="str">
            <v>REVENUES:</v>
          </cell>
          <cell r="F20" t="str">
            <v xml:space="preserve"> </v>
          </cell>
          <cell r="G20" t="str">
            <v xml:space="preserve"> </v>
          </cell>
        </row>
        <row r="21">
          <cell r="A21" t="str">
            <v xml:space="preserve">     State Appropriations:</v>
          </cell>
          <cell r="B21">
            <v>3935074</v>
          </cell>
          <cell r="C21">
            <v>6222888</v>
          </cell>
          <cell r="D21">
            <v>6470397</v>
          </cell>
          <cell r="E21">
            <v>6527453.6200000001</v>
          </cell>
          <cell r="F21">
            <v>10228472.799999999</v>
          </cell>
          <cell r="G21">
            <v>10913780.43</v>
          </cell>
          <cell r="H21">
            <v>22960090</v>
          </cell>
          <cell r="I21">
            <v>22520429</v>
          </cell>
          <cell r="J21">
            <v>23618435</v>
          </cell>
          <cell r="K21">
            <v>22825281</v>
          </cell>
          <cell r="L21">
            <v>24128754</v>
          </cell>
          <cell r="M21">
            <v>24945029</v>
          </cell>
          <cell r="N21">
            <v>29206622.100000001</v>
          </cell>
          <cell r="P21">
            <v>30182226</v>
          </cell>
          <cell r="Q21">
            <v>30249027.201526929</v>
          </cell>
        </row>
        <row r="22">
          <cell r="A22" t="str">
            <v xml:space="preserve">        - State Contact Revenue</v>
          </cell>
          <cell r="C22">
            <v>5489430</v>
          </cell>
          <cell r="D22">
            <v>5761956</v>
          </cell>
          <cell r="E22">
            <v>5761959</v>
          </cell>
          <cell r="F22">
            <v>8535316</v>
          </cell>
          <cell r="G22">
            <v>8876515</v>
          </cell>
          <cell r="H22">
            <v>16833243</v>
          </cell>
          <cell r="I22">
            <v>17275116</v>
          </cell>
          <cell r="J22">
            <v>19615495</v>
          </cell>
          <cell r="K22">
            <v>18188234</v>
          </cell>
          <cell r="L22">
            <v>19849635</v>
          </cell>
          <cell r="M22">
            <v>19849307</v>
          </cell>
          <cell r="N22">
            <v>23228528</v>
          </cell>
          <cell r="P22">
            <v>23233893</v>
          </cell>
          <cell r="Q22">
            <v>23488640</v>
          </cell>
        </row>
        <row r="23">
          <cell r="A23" t="str">
            <v xml:space="preserve">        - Baccalaureate Degree</v>
          </cell>
          <cell r="N23">
            <v>500000</v>
          </cell>
          <cell r="P23">
            <v>500000</v>
          </cell>
        </row>
        <row r="24">
          <cell r="A24" t="str">
            <v xml:space="preserve">        - Hidalgo Technology Center</v>
          </cell>
          <cell r="N24">
            <v>250000</v>
          </cell>
          <cell r="P24">
            <v>250000</v>
          </cell>
        </row>
        <row r="25">
          <cell r="A25" t="str">
            <v xml:space="preserve">        - Starr County Startup Project/Carryover</v>
          </cell>
          <cell r="H25">
            <v>1287275</v>
          </cell>
        </row>
        <row r="26">
          <cell r="A26" t="str">
            <v xml:space="preserve">        - Mid-Valley Startup Project/Carryover</v>
          </cell>
          <cell r="I26">
            <v>1812725</v>
          </cell>
        </row>
        <row r="27">
          <cell r="A27" t="str">
            <v xml:space="preserve">        - Dramatic Enrollment Growth</v>
          </cell>
          <cell r="D27">
            <v>109427</v>
          </cell>
          <cell r="F27">
            <v>423694</v>
          </cell>
          <cell r="G27">
            <v>524646</v>
          </cell>
          <cell r="H27">
            <v>1922205</v>
          </cell>
          <cell r="I27">
            <v>254461</v>
          </cell>
        </row>
        <row r="28">
          <cell r="A28" t="str">
            <v xml:space="preserve">        - Dramatic Enrollment Growth-Nursing/Carryover</v>
          </cell>
          <cell r="K28">
            <v>314955</v>
          </cell>
        </row>
        <row r="29">
          <cell r="A29" t="str">
            <v xml:space="preserve">        - NAH Shortage Reduction</v>
          </cell>
          <cell r="N29">
            <v>15573</v>
          </cell>
        </row>
        <row r="30">
          <cell r="A30" t="str">
            <v xml:space="preserve">        - Non Course Based Remediation</v>
          </cell>
          <cell r="C30">
            <v>61801</v>
          </cell>
          <cell r="D30">
            <v>85479</v>
          </cell>
          <cell r="E30">
            <v>43790</v>
          </cell>
          <cell r="F30">
            <v>77148</v>
          </cell>
          <cell r="G30">
            <v>97349</v>
          </cell>
          <cell r="H30">
            <v>128258</v>
          </cell>
        </row>
        <row r="31">
          <cell r="A31" t="str">
            <v xml:space="preserve">        - Performance Based Development</v>
          </cell>
          <cell r="I31">
            <v>168859</v>
          </cell>
          <cell r="J31">
            <v>125836</v>
          </cell>
          <cell r="K31">
            <v>156460</v>
          </cell>
        </row>
        <row r="32">
          <cell r="A32" t="str">
            <v xml:space="preserve">        - New Program Development</v>
          </cell>
        </row>
        <row r="33">
          <cell r="A33" t="str">
            <v xml:space="preserve">        - State ORP Contribution</v>
          </cell>
          <cell r="C33">
            <v>164975</v>
          </cell>
          <cell r="D33">
            <v>166766.52000000002</v>
          </cell>
          <cell r="E33">
            <v>256159.62</v>
          </cell>
          <cell r="F33">
            <v>277913.61</v>
          </cell>
          <cell r="G33">
            <v>321236.08</v>
          </cell>
          <cell r="H33">
            <v>478854</v>
          </cell>
          <cell r="I33">
            <v>529058</v>
          </cell>
          <cell r="J33">
            <v>591695.19999999995</v>
          </cell>
          <cell r="K33">
            <v>670570.4</v>
          </cell>
          <cell r="L33">
            <v>679783.60000000009</v>
          </cell>
          <cell r="M33">
            <v>738561.20000000007</v>
          </cell>
          <cell r="N33">
            <v>640138.06999999995</v>
          </cell>
          <cell r="P33">
            <v>630958</v>
          </cell>
          <cell r="Q33">
            <v>738194.75304394378</v>
          </cell>
        </row>
        <row r="34">
          <cell r="A34" t="str">
            <v xml:space="preserve">        - State TRS Contribution</v>
          </cell>
          <cell r="C34">
            <v>9482</v>
          </cell>
          <cell r="D34">
            <v>124030.48</v>
          </cell>
          <cell r="E34">
            <v>242807</v>
          </cell>
          <cell r="F34">
            <v>372115.19</v>
          </cell>
          <cell r="G34">
            <v>540903.35</v>
          </cell>
          <cell r="H34">
            <v>680432</v>
          </cell>
          <cell r="I34">
            <v>788872</v>
          </cell>
          <cell r="J34">
            <v>887542.8</v>
          </cell>
          <cell r="K34">
            <v>1005855.6</v>
          </cell>
          <cell r="L34">
            <v>1019675.3999999999</v>
          </cell>
          <cell r="M34">
            <v>1107841.8</v>
          </cell>
          <cell r="N34">
            <v>1407828.03</v>
          </cell>
          <cell r="P34">
            <v>1470913</v>
          </cell>
          <cell r="Q34">
            <v>1720907.3484829839</v>
          </cell>
        </row>
        <row r="35">
          <cell r="A35" t="str">
            <v xml:space="preserve">        - State Insurance Contribution</v>
          </cell>
          <cell r="C35">
            <v>183618</v>
          </cell>
          <cell r="D35">
            <v>222738</v>
          </cell>
          <cell r="E35">
            <v>222738</v>
          </cell>
          <cell r="F35">
            <v>542286</v>
          </cell>
          <cell r="G35">
            <v>553131</v>
          </cell>
          <cell r="H35">
            <v>1629823</v>
          </cell>
          <cell r="I35">
            <v>1691338</v>
          </cell>
          <cell r="J35">
            <v>2397866</v>
          </cell>
          <cell r="K35">
            <v>2489206</v>
          </cell>
          <cell r="L35">
            <v>2579660</v>
          </cell>
          <cell r="M35">
            <v>3249319</v>
          </cell>
          <cell r="N35">
            <v>3930128</v>
          </cell>
          <cell r="P35">
            <v>4096462</v>
          </cell>
          <cell r="Q35">
            <v>4301285.1000000006</v>
          </cell>
        </row>
        <row r="36">
          <cell r="A36" t="str">
            <v xml:space="preserve">        - State O.A.S.I. Contribution</v>
          </cell>
          <cell r="C36">
            <v>313582</v>
          </cell>
        </row>
        <row r="38">
          <cell r="A38" t="str">
            <v xml:space="preserve">     Tuition: </v>
          </cell>
          <cell r="L38">
            <v>13849417</v>
          </cell>
          <cell r="M38">
            <v>18421065</v>
          </cell>
          <cell r="N38">
            <v>18970555.810000002</v>
          </cell>
          <cell r="P38">
            <v>20015422.6888</v>
          </cell>
          <cell r="Q38">
            <v>21511259.785081998</v>
          </cell>
        </row>
        <row r="39">
          <cell r="A39" t="str">
            <v xml:space="preserve">        - Academic Tuition </v>
          </cell>
          <cell r="B39">
            <v>799880</v>
          </cell>
          <cell r="C39">
            <v>1549733</v>
          </cell>
          <cell r="D39">
            <v>2341319</v>
          </cell>
          <cell r="E39">
            <v>3369050</v>
          </cell>
          <cell r="F39">
            <v>4980058</v>
          </cell>
          <cell r="G39">
            <v>6405227</v>
          </cell>
          <cell r="H39">
            <v>6955940</v>
          </cell>
          <cell r="I39">
            <v>11793109</v>
          </cell>
          <cell r="J39">
            <v>13444698</v>
          </cell>
          <cell r="K39">
            <v>14414583</v>
          </cell>
          <cell r="L39">
            <v>12625966</v>
          </cell>
          <cell r="M39">
            <v>19395166</v>
          </cell>
          <cell r="N39">
            <v>18584585.810000002</v>
          </cell>
          <cell r="P39">
            <v>19698272</v>
          </cell>
          <cell r="Q39">
            <v>21263090.82</v>
          </cell>
        </row>
        <row r="40">
          <cell r="A40" t="str">
            <v xml:space="preserve">        - Differential Tuition</v>
          </cell>
          <cell r="N40">
            <v>520793</v>
          </cell>
          <cell r="P40">
            <v>564050</v>
          </cell>
          <cell r="Q40">
            <v>580971.5</v>
          </cell>
        </row>
        <row r="41">
          <cell r="A41" t="str">
            <v xml:space="preserve">        - TPEG</v>
          </cell>
          <cell r="L41">
            <v>-877891</v>
          </cell>
          <cell r="M41">
            <v>-1127381</v>
          </cell>
          <cell r="N41">
            <v>-1207117</v>
          </cell>
          <cell r="P41">
            <v>-1276856.3412000001</v>
          </cell>
          <cell r="Q41">
            <v>-1373059.135218</v>
          </cell>
        </row>
        <row r="42">
          <cell r="A42" t="str">
            <v xml:space="preserve">        - Tuition - CE</v>
          </cell>
          <cell r="I42">
            <v>641038</v>
          </cell>
          <cell r="J42">
            <v>1528890</v>
          </cell>
          <cell r="K42">
            <v>1709798</v>
          </cell>
          <cell r="L42">
            <v>2101342</v>
          </cell>
          <cell r="M42">
            <v>153280</v>
          </cell>
          <cell r="N42">
            <v>1072294</v>
          </cell>
          <cell r="P42">
            <v>1029957.03</v>
          </cell>
          <cell r="Q42">
            <v>1040256.6003</v>
          </cell>
        </row>
        <row r="44">
          <cell r="A44" t="str">
            <v xml:space="preserve">     Fees</v>
          </cell>
          <cell r="B44">
            <v>0</v>
          </cell>
          <cell r="C44">
            <v>429236</v>
          </cell>
          <cell r="D44">
            <v>1852016</v>
          </cell>
          <cell r="E44">
            <v>3343682</v>
          </cell>
          <cell r="F44">
            <v>5176258</v>
          </cell>
          <cell r="G44">
            <v>6972387</v>
          </cell>
          <cell r="H44">
            <v>7525270</v>
          </cell>
          <cell r="I44">
            <v>2280540</v>
          </cell>
          <cell r="J44">
            <v>2588873</v>
          </cell>
          <cell r="K44">
            <v>3085369</v>
          </cell>
          <cell r="L44">
            <v>4158722</v>
          </cell>
          <cell r="M44">
            <v>4646688</v>
          </cell>
          <cell r="N44">
            <v>7039505</v>
          </cell>
          <cell r="P44">
            <v>7331805</v>
          </cell>
          <cell r="Q44">
            <v>7551759.1500000004</v>
          </cell>
        </row>
        <row r="46">
          <cell r="A46" t="str">
            <v xml:space="preserve">     Taxes</v>
          </cell>
          <cell r="B46">
            <v>0</v>
          </cell>
          <cell r="E46">
            <v>7450612</v>
          </cell>
          <cell r="F46">
            <v>8658301</v>
          </cell>
          <cell r="G46">
            <v>9318770</v>
          </cell>
          <cell r="H46">
            <v>9897606</v>
          </cell>
          <cell r="I46">
            <v>11266068</v>
          </cell>
          <cell r="J46">
            <v>12784038</v>
          </cell>
          <cell r="K46">
            <v>18834448</v>
          </cell>
          <cell r="L46">
            <v>20235722</v>
          </cell>
          <cell r="M46">
            <v>22855228</v>
          </cell>
          <cell r="N46">
            <v>24854665</v>
          </cell>
          <cell r="P46">
            <v>26175743</v>
          </cell>
          <cell r="Q46">
            <v>27746287.580000002</v>
          </cell>
        </row>
        <row r="48">
          <cell r="A48" t="str">
            <v xml:space="preserve">     Budget Carryover </v>
          </cell>
          <cell r="P48">
            <v>2188746</v>
          </cell>
          <cell r="Q48">
            <v>1000000</v>
          </cell>
        </row>
        <row r="50">
          <cell r="A50" t="str">
            <v xml:space="preserve">     Other</v>
          </cell>
          <cell r="B50">
            <v>28705</v>
          </cell>
          <cell r="C50">
            <v>111684</v>
          </cell>
          <cell r="D50">
            <v>167565</v>
          </cell>
          <cell r="E50">
            <v>350276</v>
          </cell>
          <cell r="F50">
            <v>566447</v>
          </cell>
          <cell r="G50">
            <v>723228</v>
          </cell>
          <cell r="H50">
            <v>1778046</v>
          </cell>
          <cell r="I50">
            <v>2455799</v>
          </cell>
          <cell r="J50">
            <v>3302716</v>
          </cell>
          <cell r="K50">
            <v>1929382</v>
          </cell>
          <cell r="L50">
            <v>2009776</v>
          </cell>
          <cell r="M50">
            <v>3082370</v>
          </cell>
          <cell r="N50">
            <v>3190266</v>
          </cell>
          <cell r="P50">
            <v>3135749</v>
          </cell>
          <cell r="Q50">
            <v>3292536.45</v>
          </cell>
        </row>
        <row r="51">
          <cell r="A51" t="str">
            <v>Total Revenues</v>
          </cell>
          <cell r="B51">
            <v>4763659</v>
          </cell>
          <cell r="C51">
            <v>8313541</v>
          </cell>
          <cell r="D51">
            <v>10831297</v>
          </cell>
          <cell r="E51">
            <v>21041073.620000001</v>
          </cell>
          <cell r="F51">
            <v>29609536.799999997</v>
          </cell>
          <cell r="G51">
            <v>34333392.43</v>
          </cell>
          <cell r="H51">
            <v>49116952</v>
          </cell>
          <cell r="I51">
            <v>50956983</v>
          </cell>
          <cell r="J51">
            <v>57267650</v>
          </cell>
          <cell r="K51">
            <v>62798861</v>
          </cell>
          <cell r="L51">
            <v>64382391</v>
          </cell>
          <cell r="M51">
            <v>73950379</v>
          </cell>
          <cell r="N51">
            <v>83261613.909999996</v>
          </cell>
          <cell r="P51">
            <v>89029691.688800007</v>
          </cell>
          <cell r="Q51">
            <v>91350870.16660893</v>
          </cell>
        </row>
        <row r="53">
          <cell r="A53" t="str">
            <v>EXPENDITURES:</v>
          </cell>
        </row>
        <row r="54">
          <cell r="A54" t="str">
            <v xml:space="preserve">     Salaries and Wages</v>
          </cell>
          <cell r="B54">
            <v>2694354.94</v>
          </cell>
          <cell r="C54">
            <v>4375651</v>
          </cell>
          <cell r="D54">
            <v>6102039</v>
          </cell>
          <cell r="E54">
            <v>10005989</v>
          </cell>
          <cell r="F54">
            <v>14014889.279999999</v>
          </cell>
          <cell r="G54">
            <v>17847924.32</v>
          </cell>
          <cell r="H54">
            <v>23371112.510000002</v>
          </cell>
          <cell r="I54">
            <v>26016866</v>
          </cell>
          <cell r="J54">
            <v>29244806</v>
          </cell>
          <cell r="K54">
            <v>32478747.339999996</v>
          </cell>
          <cell r="L54">
            <v>32925081</v>
          </cell>
          <cell r="M54">
            <v>37118461</v>
          </cell>
          <cell r="N54">
            <v>40824673</v>
          </cell>
          <cell r="P54">
            <v>47763178.219999999</v>
          </cell>
          <cell r="Q54">
            <v>51279989.990000002</v>
          </cell>
        </row>
        <row r="55">
          <cell r="A55" t="str">
            <v xml:space="preserve">     Benefits</v>
          </cell>
          <cell r="C55">
            <v>662175</v>
          </cell>
          <cell r="D55">
            <v>1223485.51</v>
          </cell>
          <cell r="E55">
            <v>2131671.1399999997</v>
          </cell>
          <cell r="F55">
            <v>2949608.57</v>
          </cell>
          <cell r="G55">
            <v>3673964.58</v>
          </cell>
          <cell r="H55">
            <v>5097651.5600000005</v>
          </cell>
          <cell r="I55">
            <v>5871730.1400000006</v>
          </cell>
          <cell r="J55">
            <v>6124870</v>
          </cell>
          <cell r="K55">
            <v>8321100.5899999999</v>
          </cell>
          <cell r="L55">
            <v>8258127</v>
          </cell>
          <cell r="M55">
            <v>9135013.9499999993</v>
          </cell>
          <cell r="N55">
            <v>10181362</v>
          </cell>
          <cell r="P55">
            <v>12966719.130000001</v>
          </cell>
          <cell r="Q55">
            <v>13737117.310000001</v>
          </cell>
        </row>
        <row r="56">
          <cell r="A56" t="str">
            <v xml:space="preserve">     Operating Expenditures</v>
          </cell>
          <cell r="B56">
            <v>1493166.11</v>
          </cell>
          <cell r="C56">
            <v>610370</v>
          </cell>
          <cell r="D56">
            <v>2431049.4500000002</v>
          </cell>
          <cell r="E56">
            <v>3723347.5300000003</v>
          </cell>
          <cell r="F56">
            <v>5061169.1500000004</v>
          </cell>
          <cell r="G56">
            <v>5281270.66</v>
          </cell>
          <cell r="H56">
            <v>7618211.7700000005</v>
          </cell>
          <cell r="I56">
            <v>8283137</v>
          </cell>
          <cell r="J56">
            <v>11255987.6</v>
          </cell>
          <cell r="K56">
            <v>9988978.2199999988</v>
          </cell>
          <cell r="L56">
            <v>10313485.859999999</v>
          </cell>
          <cell r="M56">
            <v>14219415.140000001</v>
          </cell>
          <cell r="N56">
            <v>16290397</v>
          </cell>
          <cell r="P56">
            <v>21929475.27</v>
          </cell>
          <cell r="Q56">
            <v>20162081.330032691</v>
          </cell>
        </row>
        <row r="57">
          <cell r="A57" t="str">
            <v xml:space="preserve">     Travel</v>
          </cell>
          <cell r="D57">
            <v>92268.04</v>
          </cell>
          <cell r="E57">
            <v>192593.78</v>
          </cell>
          <cell r="F57">
            <v>315283.74</v>
          </cell>
          <cell r="G57">
            <v>351338.34</v>
          </cell>
          <cell r="H57">
            <v>521130.33</v>
          </cell>
          <cell r="I57">
            <v>601191</v>
          </cell>
          <cell r="J57">
            <v>659822.39999999991</v>
          </cell>
          <cell r="K57">
            <v>588583.8600000001</v>
          </cell>
          <cell r="L57">
            <v>662600.86</v>
          </cell>
          <cell r="M57">
            <v>771876.42</v>
          </cell>
          <cell r="N57">
            <v>723698</v>
          </cell>
          <cell r="P57">
            <v>1076827.3799999999</v>
          </cell>
          <cell r="Q57">
            <v>990041.07242215902</v>
          </cell>
        </row>
        <row r="58">
          <cell r="A58" t="str">
            <v xml:space="preserve">     Scholarships</v>
          </cell>
          <cell r="C58">
            <v>4057</v>
          </cell>
          <cell r="D58">
            <v>9896</v>
          </cell>
          <cell r="E58">
            <v>20557.02</v>
          </cell>
          <cell r="F58">
            <v>26917.26</v>
          </cell>
          <cell r="G58">
            <v>33062</v>
          </cell>
          <cell r="H58">
            <v>44488.5</v>
          </cell>
          <cell r="I58">
            <v>697119</v>
          </cell>
          <cell r="J58">
            <v>1206696</v>
          </cell>
          <cell r="K58">
            <v>1537602.35</v>
          </cell>
        </row>
        <row r="59">
          <cell r="A59" t="str">
            <v xml:space="preserve">    Capital Outlay</v>
          </cell>
          <cell r="B59">
            <v>432566.95</v>
          </cell>
          <cell r="C59">
            <v>731530</v>
          </cell>
          <cell r="D59">
            <v>979656</v>
          </cell>
          <cell r="E59">
            <v>1461672.66</v>
          </cell>
          <cell r="F59">
            <v>1322570.42</v>
          </cell>
          <cell r="G59">
            <v>154698.23000000001</v>
          </cell>
          <cell r="H59">
            <v>2706095.97</v>
          </cell>
          <cell r="I59">
            <v>3056877</v>
          </cell>
          <cell r="J59">
            <v>2552636</v>
          </cell>
          <cell r="K59">
            <v>527427.68999999994</v>
          </cell>
          <cell r="L59">
            <v>981596.51</v>
          </cell>
          <cell r="M59">
            <v>2333880.14</v>
          </cell>
          <cell r="N59">
            <v>1714749</v>
          </cell>
          <cell r="P59">
            <v>1394532</v>
          </cell>
          <cell r="Q59">
            <v>1282140.4641540768</v>
          </cell>
        </row>
        <row r="60">
          <cell r="A60" t="str">
            <v xml:space="preserve">    Other Expenses</v>
          </cell>
          <cell r="J60">
            <v>1107885</v>
          </cell>
          <cell r="K60">
            <v>8794</v>
          </cell>
          <cell r="L60">
            <v>0</v>
          </cell>
          <cell r="M60">
            <v>0</v>
          </cell>
        </row>
        <row r="61">
          <cell r="A61" t="str">
            <v>Total Expenditures:</v>
          </cell>
          <cell r="B61">
            <v>4620088</v>
          </cell>
          <cell r="C61">
            <v>6383783</v>
          </cell>
          <cell r="D61">
            <v>10838394</v>
          </cell>
          <cell r="E61">
            <v>17535831.129999999</v>
          </cell>
          <cell r="F61">
            <v>23690438.420000002</v>
          </cell>
          <cell r="G61">
            <v>27342257.129999999</v>
          </cell>
          <cell r="H61">
            <v>39358690.640000001</v>
          </cell>
          <cell r="I61">
            <v>44526920.140000001</v>
          </cell>
          <cell r="J61">
            <v>52152703</v>
          </cell>
          <cell r="K61">
            <v>53451234.04999999</v>
          </cell>
          <cell r="L61">
            <v>53140891.229999997</v>
          </cell>
          <cell r="M61">
            <v>63578646.650000006</v>
          </cell>
          <cell r="N61">
            <v>69734879</v>
          </cell>
          <cell r="P61">
            <v>85130732</v>
          </cell>
          <cell r="Q61">
            <v>87451370.16660893</v>
          </cell>
        </row>
        <row r="62">
          <cell r="I62" t="str">
            <v xml:space="preserve"> </v>
          </cell>
        </row>
        <row r="63">
          <cell r="A63" t="str">
            <v>TRANSFERS:</v>
          </cell>
          <cell r="B63" t="str">
            <v xml:space="preserve"> </v>
          </cell>
          <cell r="C63" t="str">
            <v xml:space="preserve"> </v>
          </cell>
          <cell r="D63" t="str">
            <v xml:space="preserve"> </v>
          </cell>
          <cell r="E63" t="str">
            <v xml:space="preserve"> </v>
          </cell>
          <cell r="F63" t="str">
            <v xml:space="preserve"> </v>
          </cell>
          <cell r="G63" t="str">
            <v xml:space="preserve"> </v>
          </cell>
          <cell r="H63" t="str">
            <v xml:space="preserve"> </v>
          </cell>
          <cell r="I63" t="str">
            <v xml:space="preserve"> </v>
          </cell>
          <cell r="J63" t="str">
            <v xml:space="preserve"> </v>
          </cell>
          <cell r="K63" t="str">
            <v xml:space="preserve"> </v>
          </cell>
          <cell r="L63" t="str">
            <v xml:space="preserve"> </v>
          </cell>
          <cell r="Q63" t="str">
            <v xml:space="preserve"> </v>
          </cell>
        </row>
        <row r="64">
          <cell r="A64" t="str">
            <v xml:space="preserve">     Mandatory Transfers:</v>
          </cell>
        </row>
        <row r="65">
          <cell r="A65" t="str">
            <v xml:space="preserve">        - Debt Service</v>
          </cell>
          <cell r="C65" t="str">
            <v xml:space="preserve"> </v>
          </cell>
          <cell r="D65" t="str">
            <v xml:space="preserve"> </v>
          </cell>
          <cell r="E65" t="str">
            <v xml:space="preserve"> </v>
          </cell>
          <cell r="F65" t="str">
            <v xml:space="preserve"> </v>
          </cell>
          <cell r="G65" t="str">
            <v xml:space="preserve"> </v>
          </cell>
          <cell r="H65">
            <v>400578</v>
          </cell>
          <cell r="I65">
            <v>409841</v>
          </cell>
          <cell r="J65">
            <v>398653</v>
          </cell>
          <cell r="K65">
            <v>370848</v>
          </cell>
          <cell r="L65">
            <v>399081</v>
          </cell>
          <cell r="M65">
            <v>393049</v>
          </cell>
          <cell r="N65">
            <v>397850</v>
          </cell>
          <cell r="P65">
            <v>398960</v>
          </cell>
          <cell r="Q65">
            <v>399500</v>
          </cell>
        </row>
        <row r="66">
          <cell r="A66" t="str">
            <v xml:space="preserve">        - TPEG</v>
          </cell>
          <cell r="C66">
            <v>88373</v>
          </cell>
          <cell r="D66">
            <v>151912</v>
          </cell>
          <cell r="E66">
            <v>198899</v>
          </cell>
          <cell r="F66">
            <v>290499</v>
          </cell>
          <cell r="G66">
            <v>500139</v>
          </cell>
          <cell r="H66">
            <v>412358</v>
          </cell>
          <cell r="I66">
            <v>743379</v>
          </cell>
          <cell r="J66">
            <v>828163</v>
          </cell>
          <cell r="K66">
            <v>882827</v>
          </cell>
        </row>
        <row r="67">
          <cell r="A67" t="str">
            <v xml:space="preserve">     Non Mandatory Transfers:</v>
          </cell>
        </row>
        <row r="68">
          <cell r="A68" t="str">
            <v xml:space="preserve">        - Transfer to Plant</v>
          </cell>
          <cell r="D68" t="str">
            <v xml:space="preserve"> </v>
          </cell>
          <cell r="E68">
            <v>2500000</v>
          </cell>
          <cell r="F68">
            <v>3000000</v>
          </cell>
          <cell r="G68">
            <v>3000000</v>
          </cell>
          <cell r="H68">
            <v>2416359</v>
          </cell>
          <cell r="I68">
            <v>2246684</v>
          </cell>
          <cell r="J68">
            <v>2229745</v>
          </cell>
          <cell r="K68">
            <v>5000000</v>
          </cell>
          <cell r="L68">
            <v>5000000</v>
          </cell>
          <cell r="M68">
            <v>2500000</v>
          </cell>
          <cell r="N68">
            <v>11250000</v>
          </cell>
          <cell r="P68">
            <v>2500000</v>
          </cell>
          <cell r="Q68">
            <v>2500000</v>
          </cell>
        </row>
        <row r="69">
          <cell r="A69" t="str">
            <v xml:space="preserve">        - Transfer to Mid Valley </v>
          </cell>
          <cell r="G69">
            <v>1836290.63</v>
          </cell>
          <cell r="H69">
            <v>1601297.97</v>
          </cell>
        </row>
        <row r="70">
          <cell r="A70" t="str">
            <v xml:space="preserve">        - Transfer to Technology</v>
          </cell>
          <cell r="L70">
            <v>1024460</v>
          </cell>
          <cell r="M70">
            <v>936400</v>
          </cell>
        </row>
        <row r="71">
          <cell r="A71" t="str">
            <v xml:space="preserve">     Other:</v>
          </cell>
          <cell r="C71">
            <v>191662</v>
          </cell>
          <cell r="D71">
            <v>16586</v>
          </cell>
          <cell r="E71">
            <v>60000</v>
          </cell>
        </row>
        <row r="72">
          <cell r="A72" t="str">
            <v xml:space="preserve">        - Transfer to Auxiliary</v>
          </cell>
          <cell r="K72">
            <v>-266027</v>
          </cell>
        </row>
        <row r="73">
          <cell r="A73" t="str">
            <v xml:space="preserve">        - Transfer to Plant</v>
          </cell>
          <cell r="L73">
            <v>1000000</v>
          </cell>
          <cell r="M73">
            <v>5000000</v>
          </cell>
        </row>
        <row r="74">
          <cell r="A74" t="str">
            <v xml:space="preserve">        - Transfer to R &amp; R</v>
          </cell>
          <cell r="L74">
            <v>500000</v>
          </cell>
          <cell r="N74">
            <v>2000000</v>
          </cell>
        </row>
        <row r="75">
          <cell r="A75" t="str">
            <v>Total Transfers</v>
          </cell>
          <cell r="B75">
            <v>0</v>
          </cell>
          <cell r="C75">
            <v>280035</v>
          </cell>
          <cell r="D75">
            <v>168498</v>
          </cell>
          <cell r="E75">
            <v>2758899</v>
          </cell>
          <cell r="F75">
            <v>3290499</v>
          </cell>
          <cell r="G75">
            <v>5336429.63</v>
          </cell>
          <cell r="H75">
            <v>4830592.97</v>
          </cell>
          <cell r="I75">
            <v>3399904</v>
          </cell>
          <cell r="J75">
            <v>3456560</v>
          </cell>
          <cell r="K75">
            <v>5987648</v>
          </cell>
          <cell r="L75">
            <v>7923541</v>
          </cell>
          <cell r="M75">
            <v>8829449</v>
          </cell>
          <cell r="N75">
            <v>13647850</v>
          </cell>
          <cell r="P75">
            <v>2898960</v>
          </cell>
          <cell r="Q75">
            <v>2899500</v>
          </cell>
        </row>
        <row r="77">
          <cell r="A77" t="str">
            <v>Contingencies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P77">
            <v>1000000</v>
          </cell>
          <cell r="Q77">
            <v>1000000</v>
          </cell>
        </row>
        <row r="79">
          <cell r="A79" t="str">
            <v>Transfers &amp; Contingencies</v>
          </cell>
          <cell r="B79">
            <v>0</v>
          </cell>
          <cell r="C79">
            <v>280035</v>
          </cell>
          <cell r="D79">
            <v>168498</v>
          </cell>
          <cell r="E79">
            <v>2758899</v>
          </cell>
          <cell r="F79">
            <v>3290499</v>
          </cell>
          <cell r="G79">
            <v>5336429.63</v>
          </cell>
          <cell r="H79">
            <v>4830592.97</v>
          </cell>
          <cell r="I79">
            <v>3399904</v>
          </cell>
          <cell r="J79">
            <v>3456560</v>
          </cell>
          <cell r="K79">
            <v>5987648</v>
          </cell>
          <cell r="L79">
            <v>7923541</v>
          </cell>
          <cell r="M79">
            <v>8829449</v>
          </cell>
          <cell r="N79">
            <v>13647850</v>
          </cell>
          <cell r="P79">
            <v>3898960</v>
          </cell>
          <cell r="Q79">
            <v>3899500</v>
          </cell>
        </row>
        <row r="81">
          <cell r="A81" t="str">
            <v>Total Exp., Transfers and Contingencies</v>
          </cell>
          <cell r="B81">
            <v>4620088</v>
          </cell>
          <cell r="C81">
            <v>6663818</v>
          </cell>
          <cell r="D81">
            <v>11006892</v>
          </cell>
          <cell r="E81">
            <v>20294730.129999999</v>
          </cell>
          <cell r="F81">
            <v>26980937.420000002</v>
          </cell>
          <cell r="G81">
            <v>32678686.759999998</v>
          </cell>
          <cell r="H81">
            <v>44189283.609999999</v>
          </cell>
          <cell r="I81">
            <v>47926824.140000001</v>
          </cell>
          <cell r="J81">
            <v>55609263</v>
          </cell>
          <cell r="K81">
            <v>59438882.04999999</v>
          </cell>
          <cell r="L81">
            <v>61064432.229999997</v>
          </cell>
          <cell r="M81">
            <v>72408095.650000006</v>
          </cell>
          <cell r="N81">
            <v>83382729</v>
          </cell>
          <cell r="P81">
            <v>89029692</v>
          </cell>
          <cell r="Q81">
            <v>91350870.16660893</v>
          </cell>
        </row>
        <row r="82">
          <cell r="A82" t="str">
            <v>Net Increase/(Decrease) For the Fiscal Year</v>
          </cell>
          <cell r="B82">
            <v>143571</v>
          </cell>
          <cell r="C82">
            <v>1649723</v>
          </cell>
          <cell r="D82">
            <v>-175595</v>
          </cell>
          <cell r="E82">
            <v>746344.49000000209</v>
          </cell>
          <cell r="F82">
            <v>2628599.3799999952</v>
          </cell>
          <cell r="G82">
            <v>1654705.6700000009</v>
          </cell>
          <cell r="H82">
            <v>4927668.3899999997</v>
          </cell>
          <cell r="I82">
            <v>3030158.8599999994</v>
          </cell>
          <cell r="J82">
            <v>1658386</v>
          </cell>
          <cell r="K82">
            <v>3359979.9500000104</v>
          </cell>
          <cell r="L82">
            <v>3317957.7700000033</v>
          </cell>
          <cell r="M82">
            <v>1542283.349999994</v>
          </cell>
          <cell r="N82">
            <v>-121115.09000000358</v>
          </cell>
          <cell r="P82">
            <v>-0.31119999289512634</v>
          </cell>
          <cell r="Q82">
            <v>0</v>
          </cell>
        </row>
        <row r="84">
          <cell r="A84" t="str">
            <v>Beginning Fund Balance</v>
          </cell>
          <cell r="B84">
            <v>0</v>
          </cell>
          <cell r="C84">
            <v>143571</v>
          </cell>
          <cell r="D84">
            <v>1999665</v>
          </cell>
          <cell r="E84">
            <v>1824070</v>
          </cell>
          <cell r="F84">
            <v>2570414</v>
          </cell>
          <cell r="G84">
            <v>5199013</v>
          </cell>
          <cell r="H84">
            <v>6853718.6700000009</v>
          </cell>
          <cell r="I84">
            <v>11781387.060000001</v>
          </cell>
          <cell r="J84">
            <v>17288436.920000002</v>
          </cell>
          <cell r="K84">
            <v>19066791.920000002</v>
          </cell>
          <cell r="L84">
            <v>22426771.870000012</v>
          </cell>
          <cell r="M84">
            <v>25744728.640000015</v>
          </cell>
          <cell r="N84">
            <v>27287010.99000001</v>
          </cell>
          <cell r="P84">
            <v>27165895.900000006</v>
          </cell>
          <cell r="Q84">
            <v>27165895.588800013</v>
          </cell>
        </row>
        <row r="85">
          <cell r="A85" t="str">
            <v xml:space="preserve">   Restatements (Prior Period Adjustments)</v>
          </cell>
          <cell r="C85">
            <v>206371</v>
          </cell>
          <cell r="I85">
            <v>2476893</v>
          </cell>
          <cell r="J85">
            <v>119969</v>
          </cell>
        </row>
        <row r="86">
          <cell r="A86" t="str">
            <v>Ending Fund Balance</v>
          </cell>
          <cell r="B86">
            <v>143571</v>
          </cell>
          <cell r="C86">
            <v>1999665</v>
          </cell>
          <cell r="D86">
            <v>1824070</v>
          </cell>
          <cell r="E86">
            <v>2570414.4900000021</v>
          </cell>
          <cell r="F86">
            <v>5199013.3799999952</v>
          </cell>
          <cell r="G86">
            <v>6853718.6700000009</v>
          </cell>
          <cell r="H86">
            <v>11781387.060000001</v>
          </cell>
          <cell r="I86">
            <v>17288436.920000002</v>
          </cell>
          <cell r="J86">
            <v>19066791.920000002</v>
          </cell>
          <cell r="K86">
            <v>22426771.870000012</v>
          </cell>
          <cell r="L86">
            <v>25744728.640000015</v>
          </cell>
          <cell r="M86">
            <v>27287010.99000001</v>
          </cell>
          <cell r="N86">
            <v>27165895.900000006</v>
          </cell>
          <cell r="P86">
            <v>27165895.588800013</v>
          </cell>
          <cell r="Q86">
            <v>27165895.588800013</v>
          </cell>
        </row>
        <row r="87">
          <cell r="A87" t="str">
            <v>Less Budget Carryover</v>
          </cell>
          <cell r="I87">
            <v>0</v>
          </cell>
          <cell r="J87">
            <v>314955</v>
          </cell>
          <cell r="K87">
            <v>0</v>
          </cell>
          <cell r="L87">
            <v>0</v>
          </cell>
          <cell r="M87">
            <v>0</v>
          </cell>
        </row>
        <row r="88">
          <cell r="A88" t="str">
            <v>Ending Fund Balance (after carryover)</v>
          </cell>
          <cell r="B88">
            <v>143571</v>
          </cell>
          <cell r="C88">
            <v>1999665</v>
          </cell>
          <cell r="D88">
            <v>1824070</v>
          </cell>
          <cell r="E88">
            <v>2570414.4900000021</v>
          </cell>
          <cell r="F88">
            <v>5199013.3799999952</v>
          </cell>
          <cell r="G88">
            <v>6853718.6700000009</v>
          </cell>
          <cell r="H88">
            <v>11781387.060000001</v>
          </cell>
          <cell r="I88">
            <v>17288436.920000002</v>
          </cell>
          <cell r="J88">
            <v>18751836.920000002</v>
          </cell>
          <cell r="K88">
            <v>22426771.870000012</v>
          </cell>
          <cell r="L88">
            <v>25744728.640000015</v>
          </cell>
          <cell r="M88">
            <v>27287010.99000001</v>
          </cell>
          <cell r="N88">
            <v>27165895.900000006</v>
          </cell>
          <cell r="P88">
            <v>27165895.588800013</v>
          </cell>
          <cell r="Q88">
            <v>27165895.588800013</v>
          </cell>
        </row>
        <row r="90">
          <cell r="A90" t="str">
            <v>1) Tuition Revenue decreased from FY '03 on, due to a decrease in Sring term.  Percentages used are based on actuals for FY'01 - 43.1% (Fall) 41.9% (Spring) &amp; 15% (Summer)</v>
          </cell>
        </row>
        <row r="92">
          <cell r="A92" t="str">
            <v>ANALYSIS OF TUITION &amp; FEES REVENUES</v>
          </cell>
          <cell r="B92" t="str">
            <v>Data Not Available</v>
          </cell>
          <cell r="I92" t="str">
            <v>Data Not Available</v>
          </cell>
        </row>
        <row r="93">
          <cell r="A93" t="str">
            <v>w/o Concurrent Enrollment</v>
          </cell>
          <cell r="B93" t="str">
            <v>FY 93/94</v>
          </cell>
          <cell r="C93" t="str">
            <v>FY 94/95</v>
          </cell>
          <cell r="D93" t="str">
            <v>FY 95/96</v>
          </cell>
          <cell r="E93" t="str">
            <v>FY 96/97</v>
          </cell>
          <cell r="F93" t="str">
            <v>FY 97/98</v>
          </cell>
          <cell r="G93" t="str">
            <v>FY 98/99</v>
          </cell>
          <cell r="H93" t="str">
            <v>FY 99/00</v>
          </cell>
          <cell r="I93" t="str">
            <v>FY 00/01</v>
          </cell>
          <cell r="J93" t="str">
            <v>FY 01/02</v>
          </cell>
          <cell r="K93" t="str">
            <v>FY 02/03</v>
          </cell>
          <cell r="L93" t="str">
            <v>FY 03/04</v>
          </cell>
          <cell r="M93" t="str">
            <v>FY 04/05</v>
          </cell>
          <cell r="N93" t="str">
            <v>FY 05/06</v>
          </cell>
          <cell r="P93" t="str">
            <v>FY 06/07</v>
          </cell>
          <cell r="Q93" t="str">
            <v>FY 07/8</v>
          </cell>
        </row>
        <row r="95">
          <cell r="A95" t="str">
            <v>Total Tuition Revenue</v>
          </cell>
          <cell r="J95">
            <v>12433854</v>
          </cell>
          <cell r="K95">
            <v>13055391</v>
          </cell>
          <cell r="L95">
            <v>13708108</v>
          </cell>
          <cell r="M95">
            <v>14941828</v>
          </cell>
          <cell r="N95">
            <v>16063296</v>
          </cell>
          <cell r="P95">
            <v>17106813</v>
          </cell>
          <cell r="Q95">
            <v>18133700</v>
          </cell>
        </row>
        <row r="96">
          <cell r="A96" t="str">
            <v xml:space="preserve">   Less: Concurrent Enroll. Rev.</v>
          </cell>
          <cell r="J96">
            <v>742123.16999999993</v>
          </cell>
          <cell r="K96">
            <v>771909.1799999997</v>
          </cell>
          <cell r="L96">
            <v>810998.99000000022</v>
          </cell>
          <cell r="M96">
            <v>884187.00999999978</v>
          </cell>
          <cell r="N96">
            <v>950128.74000000022</v>
          </cell>
          <cell r="P96">
            <v>1012498.5299999993</v>
          </cell>
          <cell r="Q96">
            <v>1072457.8399999999</v>
          </cell>
        </row>
        <row r="97">
          <cell r="A97" t="str">
            <v>Net Tuition Revenue</v>
          </cell>
          <cell r="J97">
            <v>11691730.83</v>
          </cell>
          <cell r="K97">
            <v>12283481.82</v>
          </cell>
          <cell r="L97">
            <v>12897109.01</v>
          </cell>
          <cell r="M97">
            <v>14057640.99</v>
          </cell>
          <cell r="N97">
            <v>15113167.26</v>
          </cell>
          <cell r="P97">
            <v>16094314.470000001</v>
          </cell>
          <cell r="Q97">
            <v>17061242.16</v>
          </cell>
        </row>
        <row r="99">
          <cell r="A99" t="str">
            <v>Total Registration Fees Revenue</v>
          </cell>
          <cell r="J99">
            <v>1767473.44</v>
          </cell>
          <cell r="K99">
            <v>1855824.95</v>
          </cell>
          <cell r="L99">
            <v>1948608.81</v>
          </cell>
          <cell r="M99">
            <v>2123982.12</v>
          </cell>
          <cell r="N99">
            <v>2283398.98</v>
          </cell>
          <cell r="P99">
            <v>2431734.96</v>
          </cell>
          <cell r="Q99">
            <v>2577707.02</v>
          </cell>
        </row>
        <row r="100">
          <cell r="A100" t="str">
            <v xml:space="preserve">   Less: Concurrent Enroll. Rev.</v>
          </cell>
          <cell r="J100">
            <v>188227.12999999989</v>
          </cell>
          <cell r="K100">
            <v>196648.59999999986</v>
          </cell>
          <cell r="L100">
            <v>206547.51</v>
          </cell>
          <cell r="M100">
            <v>225163.38000000012</v>
          </cell>
          <cell r="N100">
            <v>242006.31000000006</v>
          </cell>
          <cell r="P100">
            <v>257815.0299999998</v>
          </cell>
          <cell r="Q100">
            <v>273180.51000000024</v>
          </cell>
        </row>
        <row r="101">
          <cell r="A101" t="str">
            <v>Net Reg. Fees Revenue</v>
          </cell>
          <cell r="J101">
            <v>1579246.31</v>
          </cell>
          <cell r="K101">
            <v>1659176.35</v>
          </cell>
          <cell r="L101">
            <v>1742061.3</v>
          </cell>
          <cell r="M101">
            <v>1898818.74</v>
          </cell>
          <cell r="N101">
            <v>2041392.67</v>
          </cell>
          <cell r="P101">
            <v>2173919.9300000002</v>
          </cell>
          <cell r="Q101">
            <v>2304526.5099999998</v>
          </cell>
        </row>
        <row r="103">
          <cell r="A103" t="str">
            <v>Total Incidental Fees Revenue</v>
          </cell>
          <cell r="J103">
            <v>638926.31999999995</v>
          </cell>
          <cell r="K103">
            <v>671257.41</v>
          </cell>
          <cell r="L103">
            <v>704817.61</v>
          </cell>
          <cell r="M103">
            <v>768250.66</v>
          </cell>
          <cell r="N103">
            <v>825912.21</v>
          </cell>
          <cell r="P103">
            <v>879565.77</v>
          </cell>
          <cell r="Q103">
            <v>932364.3</v>
          </cell>
        </row>
        <row r="104">
          <cell r="A104" t="str">
            <v xml:space="preserve">   Less: Concurrent Enroll. Rev.</v>
          </cell>
          <cell r="J104">
            <v>63892.630000000005</v>
          </cell>
          <cell r="K104">
            <v>67125.739999999991</v>
          </cell>
          <cell r="L104">
            <v>70481.760000000009</v>
          </cell>
          <cell r="M104">
            <v>76825.070000000065</v>
          </cell>
          <cell r="N104">
            <v>82591.219999999972</v>
          </cell>
          <cell r="P104">
            <v>87956.570000000065</v>
          </cell>
          <cell r="Q104">
            <v>93236.430000000051</v>
          </cell>
        </row>
        <row r="105">
          <cell r="A105" t="str">
            <v>Net Incidental Fees Revenue</v>
          </cell>
          <cell r="J105">
            <v>575033.68999999994</v>
          </cell>
          <cell r="K105">
            <v>604131.67000000004</v>
          </cell>
          <cell r="L105">
            <v>634335.85</v>
          </cell>
          <cell r="M105">
            <v>691425.59</v>
          </cell>
          <cell r="N105">
            <v>743320.99</v>
          </cell>
          <cell r="P105">
            <v>791609.2</v>
          </cell>
          <cell r="Q105">
            <v>839127.87</v>
          </cell>
        </row>
        <row r="107">
          <cell r="A107" t="str">
            <v>Total Tuition &amp; Fee Revenues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14840253.76</v>
          </cell>
          <cell r="K107">
            <v>15582473.359999999</v>
          </cell>
          <cell r="L107">
            <v>16361534.42</v>
          </cell>
          <cell r="M107">
            <v>17834060.780000001</v>
          </cell>
          <cell r="N107">
            <v>19172607.190000001</v>
          </cell>
          <cell r="P107">
            <v>20418113.73</v>
          </cell>
          <cell r="Q107">
            <v>21643771.32</v>
          </cell>
        </row>
        <row r="108">
          <cell r="A108" t="str">
            <v xml:space="preserve">   Less: Total Concurrent Rev.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994242.92999999982</v>
          </cell>
          <cell r="K108">
            <v>1035683.5199999996</v>
          </cell>
          <cell r="L108">
            <v>1088028.2600000002</v>
          </cell>
          <cell r="M108">
            <v>1186175.46</v>
          </cell>
          <cell r="N108">
            <v>1274726.2700000003</v>
          </cell>
          <cell r="P108">
            <v>1358270.1299999992</v>
          </cell>
          <cell r="Q108">
            <v>1438874.7800000003</v>
          </cell>
        </row>
        <row r="109">
          <cell r="A109" t="str">
            <v>Total Net Revenues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13846010.83</v>
          </cell>
          <cell r="K109">
            <v>14546789.84</v>
          </cell>
          <cell r="L109">
            <v>15273506.16</v>
          </cell>
          <cell r="M109">
            <v>16647885.32</v>
          </cell>
          <cell r="N109">
            <v>17897880.919999998</v>
          </cell>
          <cell r="P109">
            <v>19059843.600000001</v>
          </cell>
          <cell r="Q109">
            <v>20204896.540000003</v>
          </cell>
        </row>
        <row r="111">
          <cell r="A111" t="str">
            <v>Assumptions:</v>
          </cell>
        </row>
        <row r="112">
          <cell r="A112" t="str">
            <v xml:space="preserve">Based on latest Student per Semester Credit Hours projection of 11,319 less concurrent enrollment of 1,199 students (10.6%). </v>
          </cell>
        </row>
        <row r="115">
          <cell r="I115" t="str">
            <v>Actual FY 01</v>
          </cell>
          <cell r="J115" t="str">
            <v>Actual FY 02</v>
          </cell>
        </row>
        <row r="117">
          <cell r="A117" t="str">
            <v>Historical &amp; Budgeted Percentages</v>
          </cell>
        </row>
        <row r="118">
          <cell r="A118" t="str">
            <v>Revenues:</v>
          </cell>
          <cell r="H118" t="str">
            <v>4 Yr. Avg.</v>
          </cell>
          <cell r="I118" t="str">
            <v>Budget %</v>
          </cell>
          <cell r="J118" t="str">
            <v>Budget %</v>
          </cell>
          <cell r="K118" t="str">
            <v>Budget %</v>
          </cell>
          <cell r="L118" t="str">
            <v>Budget %</v>
          </cell>
          <cell r="M118" t="str">
            <v>Budget %</v>
          </cell>
          <cell r="N118" t="str">
            <v>Budget %</v>
          </cell>
        </row>
        <row r="119">
          <cell r="A119" t="str">
            <v xml:space="preserve">   State Appropriations</v>
          </cell>
          <cell r="B119">
            <v>0.82606122730447329</v>
          </cell>
          <cell r="C119">
            <v>0.74852436524941657</v>
          </cell>
          <cell r="D119">
            <v>0.59737970438812638</v>
          </cell>
          <cell r="E119">
            <v>0.31022436107041196</v>
          </cell>
          <cell r="F119">
            <v>0.34544521479984786</v>
          </cell>
          <cell r="G119">
            <v>0.31787655275403848</v>
          </cell>
          <cell r="H119">
            <v>0.39273145825310618</v>
          </cell>
          <cell r="I119">
            <v>0.44194981088264196</v>
          </cell>
          <cell r="J119">
            <v>0.41242193454768966</v>
          </cell>
          <cell r="K119">
            <v>0.36346648070575677</v>
          </cell>
          <cell r="L119">
            <v>0.37477256785943225</v>
          </cell>
          <cell r="M119">
            <v>0.33732117857029509</v>
          </cell>
        </row>
        <row r="120">
          <cell r="A120" t="str">
            <v xml:space="preserve">   Tuition</v>
          </cell>
          <cell r="B120">
            <v>0.1679129425510936</v>
          </cell>
          <cell r="C120">
            <v>0.18641070032613058</v>
          </cell>
          <cell r="D120">
            <v>0.21616238572351953</v>
          </cell>
          <cell r="E120">
            <v>0.16011778014966138</v>
          </cell>
          <cell r="F120">
            <v>0.16819101337647405</v>
          </cell>
          <cell r="G120">
            <v>0.18655968859060981</v>
          </cell>
          <cell r="H120">
            <v>0.18275771696006618</v>
          </cell>
          <cell r="I120">
            <v>0.23143263799585623</v>
          </cell>
          <cell r="J120">
            <v>0.2347695077412815</v>
          </cell>
          <cell r="K120">
            <v>0.22953573950967041</v>
          </cell>
          <cell r="L120">
            <v>0.19610899508221122</v>
          </cell>
          <cell r="M120">
            <v>0.26227270586402268</v>
          </cell>
        </row>
        <row r="121">
          <cell r="A121" t="str">
            <v xml:space="preserve">   Fees</v>
          </cell>
          <cell r="C121">
            <v>5.1630947631099669E-2</v>
          </cell>
          <cell r="D121">
            <v>0.17098746345890062</v>
          </cell>
          <cell r="E121">
            <v>0.1589121382485805</v>
          </cell>
          <cell r="F121">
            <v>0.17481725685084004</v>
          </cell>
          <cell r="G121">
            <v>0.20307888345771605</v>
          </cell>
          <cell r="H121">
            <v>0.17694893550400931</v>
          </cell>
          <cell r="I121">
            <v>5.7299999999999997E-2</v>
          </cell>
          <cell r="J121">
            <v>7.1900000000000006E-2</v>
          </cell>
          <cell r="K121">
            <v>7.6399999999999996E-2</v>
          </cell>
          <cell r="L121">
            <v>9.3100000000000002E-2</v>
          </cell>
          <cell r="M121">
            <v>6.2835215489564972E-2</v>
          </cell>
        </row>
        <row r="122">
          <cell r="A122" t="str">
            <v xml:space="preserve">   Taxes</v>
          </cell>
          <cell r="E122">
            <v>0.35409847114065651</v>
          </cell>
          <cell r="F122">
            <v>0.2924159556592591</v>
          </cell>
          <cell r="G122">
            <v>0.27142001825189288</v>
          </cell>
          <cell r="H122">
            <v>0.22948361126295214</v>
          </cell>
          <cell r="I122">
            <v>0.22108977684177261</v>
          </cell>
          <cell r="J122">
            <v>0.22323315170082936</v>
          </cell>
          <cell r="K122">
            <v>0.29991703193470343</v>
          </cell>
          <cell r="L122">
            <v>0.31430522671952338</v>
          </cell>
          <cell r="M122">
            <v>0.30906167499155074</v>
          </cell>
        </row>
        <row r="123">
          <cell r="A123" t="str">
            <v xml:space="preserve">   Other</v>
          </cell>
          <cell r="B123">
            <v>6.0258301444330925E-3</v>
          </cell>
          <cell r="C123">
            <v>1.3433986793353158E-2</v>
          </cell>
          <cell r="D123">
            <v>1.5470446429453463E-2</v>
          </cell>
          <cell r="E123">
            <v>1.6647249390689598E-2</v>
          </cell>
          <cell r="F123">
            <v>1.9130559313578998E-2</v>
          </cell>
          <cell r="G123">
            <v>2.1064856945742835E-2</v>
          </cell>
          <cell r="H123">
            <v>1.8078278019866223E-2</v>
          </cell>
          <cell r="I123">
            <v>4.8193571428669549E-2</v>
          </cell>
          <cell r="J123">
            <v>5.7671582472827151E-2</v>
          </cell>
          <cell r="K123">
            <v>3.0723200537028848E-2</v>
          </cell>
          <cell r="L123">
            <v>3.1216237371488736E-2</v>
          </cell>
          <cell r="M123">
            <v>4.1681598413444237E-2</v>
          </cell>
        </row>
        <row r="124">
          <cell r="A124" t="str">
            <v>Total</v>
          </cell>
          <cell r="B124">
            <v>1</v>
          </cell>
          <cell r="C124">
            <v>1</v>
          </cell>
          <cell r="D124">
            <v>1</v>
          </cell>
          <cell r="E124">
            <v>1</v>
          </cell>
          <cell r="F124">
            <v>1.0000000000000002</v>
          </cell>
          <cell r="G124">
            <v>1</v>
          </cell>
          <cell r="H124">
            <v>1</v>
          </cell>
          <cell r="I124">
            <v>0.99996579714894029</v>
          </cell>
          <cell r="J124">
            <v>0.99999617646262762</v>
          </cell>
          <cell r="K124">
            <v>1.0000424526871594</v>
          </cell>
          <cell r="L124">
            <v>1.0095030270326557</v>
          </cell>
          <cell r="M124">
            <v>1.0131723733288778</v>
          </cell>
        </row>
        <row r="126">
          <cell r="A126" t="str">
            <v>Expenditures:</v>
          </cell>
        </row>
        <row r="127">
          <cell r="A127" t="str">
            <v xml:space="preserve">   Salaries and Wages</v>
          </cell>
          <cell r="B127">
            <v>0.58318260171667724</v>
          </cell>
          <cell r="C127">
            <v>0.68543228991336325</v>
          </cell>
          <cell r="D127">
            <v>0.56300213850871261</v>
          </cell>
          <cell r="E127">
            <v>0.57060249530356877</v>
          </cell>
          <cell r="F127">
            <v>0.5915842092718856</v>
          </cell>
          <cell r="G127">
            <v>0.65275972774088242</v>
          </cell>
          <cell r="H127">
            <v>0.59448714270626235</v>
          </cell>
          <cell r="I127">
            <v>0.58429520654468514</v>
          </cell>
          <cell r="J127">
            <v>0.56075340908025417</v>
          </cell>
          <cell r="K127">
            <v>0.60763325519516243</v>
          </cell>
          <cell r="L127">
            <v>0.6195808959525424</v>
          </cell>
          <cell r="M127">
            <v>0.58381961485177347</v>
          </cell>
        </row>
        <row r="128">
          <cell r="A128" t="str">
            <v xml:space="preserve">   Benefits</v>
          </cell>
          <cell r="C128">
            <v>0.10372767996656528</v>
          </cell>
          <cell r="D128">
            <v>0.11288439135908881</v>
          </cell>
          <cell r="E128">
            <v>0.12156088435142223</v>
          </cell>
          <cell r="F128">
            <v>0.12450628889627782</v>
          </cell>
          <cell r="G128">
            <v>0.13436946929918658</v>
          </cell>
          <cell r="H128">
            <v>0.12333025847649387</v>
          </cell>
          <cell r="I128">
            <v>0.1318692180267198</v>
          </cell>
          <cell r="J128">
            <v>0.11744108450141118</v>
          </cell>
          <cell r="K128">
            <v>0.15567649162629579</v>
          </cell>
          <cell r="L128">
            <v>0.15540061163554558</v>
          </cell>
          <cell r="M128">
            <v>0.1436805347601717</v>
          </cell>
        </row>
        <row r="129">
          <cell r="A129" t="str">
            <v xml:space="preserve">   Operating Expenditures</v>
          </cell>
          <cell r="B129">
            <v>0.32318997170616665</v>
          </cell>
          <cell r="C129">
            <v>9.5612585828810284E-2</v>
          </cell>
          <cell r="D129">
            <v>0.22429978555863536</v>
          </cell>
          <cell r="E129">
            <v>0.21232797592525632</v>
          </cell>
          <cell r="F129">
            <v>0.21363763136300792</v>
          </cell>
          <cell r="G129">
            <v>0.19315415822804824</v>
          </cell>
          <cell r="H129">
            <v>0.21085488776873698</v>
          </cell>
          <cell r="I129">
            <v>0.18602537462632598</v>
          </cell>
          <cell r="J129">
            <v>0.21582750178835408</v>
          </cell>
          <cell r="K129">
            <v>0.18688021703401628</v>
          </cell>
          <cell r="L129">
            <v>0.19407815001374412</v>
          </cell>
          <cell r="M129">
            <v>0.22365079927350104</v>
          </cell>
        </row>
        <row r="130">
          <cell r="A130" t="str">
            <v xml:space="preserve">   Travel</v>
          </cell>
          <cell r="D130">
            <v>8.5130730623005583E-3</v>
          </cell>
          <cell r="E130">
            <v>1.0982871503051479E-2</v>
          </cell>
          <cell r="F130">
            <v>1.3308480595016357E-2</v>
          </cell>
          <cell r="G130">
            <v>1.2849646550010337E-2</v>
          </cell>
          <cell r="H130">
            <v>1.1413517927594683E-2</v>
          </cell>
          <cell r="I130">
            <v>1.3501742274331036E-2</v>
          </cell>
          <cell r="J130">
            <v>1.2651739258845317E-2</v>
          </cell>
          <cell r="K130">
            <v>1.1011604698395176E-2</v>
          </cell>
          <cell r="L130">
            <v>1.2468757009215105E-2</v>
          </cell>
          <cell r="M130">
            <v>1.2140497803439796E-2</v>
          </cell>
        </row>
        <row r="131">
          <cell r="A131" t="str">
            <v xml:space="preserve">   Scholarships</v>
          </cell>
          <cell r="C131">
            <v>6.3551658945800631E-4</v>
          </cell>
          <cell r="D131">
            <v>9.1305040211677119E-4</v>
          </cell>
          <cell r="E131">
            <v>1.1722866083507958E-3</v>
          </cell>
          <cell r="F131">
            <v>1.1362077612407477E-3</v>
          </cell>
          <cell r="G131">
            <v>1.2091905888678182E-3</v>
          </cell>
          <cell r="H131">
            <v>1.1076838401440333E-3</v>
          </cell>
          <cell r="I131">
            <v>1.5656124380669999E-2</v>
          </cell>
          <cell r="J131">
            <v>2.3137746091511306E-2</v>
          </cell>
          <cell r="K131">
            <v>2.8766451838355647E-2</v>
          </cell>
          <cell r="L131">
            <v>0</v>
          </cell>
          <cell r="M131">
            <v>0</v>
          </cell>
        </row>
        <row r="132">
          <cell r="A132" t="str">
            <v xml:space="preserve">   Capital Outlay</v>
          </cell>
          <cell r="B132">
            <v>9.3627426577156114E-2</v>
          </cell>
          <cell r="C132">
            <v>0.11459192770180315</v>
          </cell>
          <cell r="D132">
            <v>9.0387561109145878E-2</v>
          </cell>
          <cell r="E132">
            <v>8.3353486308350419E-2</v>
          </cell>
          <cell r="F132">
            <v>5.5827182112571469E-2</v>
          </cell>
          <cell r="G132">
            <v>5.657844166430016E-3</v>
          </cell>
          <cell r="H132">
            <v>5.8806518424124446E-2</v>
          </cell>
          <cell r="I132">
            <v>6.8652334147268054E-2</v>
          </cell>
          <cell r="J132">
            <v>4.8945420911357174E-2</v>
          </cell>
          <cell r="K132">
            <v>9.8674558104051863E-3</v>
          </cell>
          <cell r="L132">
            <v>1.8471585388952841E-2</v>
          </cell>
          <cell r="M132">
            <v>3.6708553311113924E-2</v>
          </cell>
        </row>
        <row r="133">
          <cell r="A133" t="str">
            <v xml:space="preserve">   Other Expenses</v>
          </cell>
          <cell r="H133">
            <v>0</v>
          </cell>
          <cell r="I133">
            <v>0</v>
          </cell>
          <cell r="J133">
            <v>2.1243098368266742E-2</v>
          </cell>
          <cell r="K133">
            <v>1.6452379736965123E-4</v>
          </cell>
          <cell r="L133">
            <v>0</v>
          </cell>
          <cell r="M133">
            <v>0</v>
          </cell>
        </row>
        <row r="134">
          <cell r="A134" t="str">
            <v>Total</v>
          </cell>
          <cell r="B134">
            <v>1</v>
          </cell>
          <cell r="C134">
            <v>1</v>
          </cell>
          <cell r="D134">
            <v>1</v>
          </cell>
          <cell r="E134">
            <v>0.99999999999999989</v>
          </cell>
          <cell r="F134">
            <v>0.99999999999999989</v>
          </cell>
          <cell r="G134">
            <v>1.0000000365734254</v>
          </cell>
          <cell r="H134">
            <v>1.0000000091433565</v>
          </cell>
          <cell r="I134">
            <v>0.99999999999999989</v>
          </cell>
          <cell r="J134">
            <v>1</v>
          </cell>
          <cell r="K134">
            <v>1.0000000000000002</v>
          </cell>
          <cell r="L134">
            <v>1</v>
          </cell>
          <cell r="M134">
            <v>1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,259 Students FY 2010 DE"/>
      <sheetName val="23,259 Students FY 2010 "/>
      <sheetName val="Graph"/>
      <sheetName val="Graph Compare"/>
      <sheetName val="Rev Summ"/>
      <sheetName val="Rev Detail Tuit &amp; Fees "/>
      <sheetName val="tpeg brkdown"/>
      <sheetName val="Methodology"/>
      <sheetName val="Rev Summ (2)"/>
    </sheetNames>
    <sheetDataSet>
      <sheetData sheetId="0"/>
      <sheetData sheetId="1"/>
      <sheetData sheetId="2">
        <row r="54">
          <cell r="B54" t="str">
            <v>State Appropriations</v>
          </cell>
        </row>
      </sheetData>
      <sheetData sheetId="3">
        <row r="61">
          <cell r="C61" t="str">
            <v>State Appropriations</v>
          </cell>
        </row>
      </sheetData>
      <sheetData sheetId="4"/>
      <sheetData sheetId="5">
        <row r="38">
          <cell r="O38">
            <v>30182226</v>
          </cell>
          <cell r="P38">
            <v>31589589</v>
          </cell>
          <cell r="R38">
            <v>31664987</v>
          </cell>
          <cell r="T38">
            <v>36907393</v>
          </cell>
          <cell r="V38">
            <v>36294969</v>
          </cell>
          <cell r="X38">
            <v>37017673</v>
          </cell>
          <cell r="Z38">
            <v>38977830</v>
          </cell>
          <cell r="AB38">
            <v>42168301</v>
          </cell>
          <cell r="AD38">
            <v>42661321</v>
          </cell>
          <cell r="AF38">
            <v>45613017</v>
          </cell>
          <cell r="AH38">
            <v>44781692</v>
          </cell>
          <cell r="AJ38">
            <v>48450491</v>
          </cell>
          <cell r="AL38">
            <v>48551086</v>
          </cell>
          <cell r="AN38">
            <v>48445377</v>
          </cell>
          <cell r="AP38">
            <v>53896205</v>
          </cell>
          <cell r="AR38">
            <v>49098912</v>
          </cell>
        </row>
        <row r="93">
          <cell r="O93">
            <v>20015422.66</v>
          </cell>
          <cell r="P93">
            <v>21401259.18</v>
          </cell>
          <cell r="R93">
            <v>23655415.520399999</v>
          </cell>
          <cell r="T93">
            <v>28449155.030000001</v>
          </cell>
          <cell r="V93">
            <v>33055139.522259407</v>
          </cell>
          <cell r="X93">
            <v>32870479</v>
          </cell>
          <cell r="Z93">
            <v>32366209</v>
          </cell>
          <cell r="AB93">
            <v>30983297</v>
          </cell>
          <cell r="AD93">
            <v>30671130</v>
          </cell>
          <cell r="AH93">
            <v>32842757</v>
          </cell>
          <cell r="AJ93">
            <v>33653172</v>
          </cell>
          <cell r="AL93">
            <v>34347564</v>
          </cell>
          <cell r="AN93">
            <v>37736025</v>
          </cell>
          <cell r="AP93">
            <v>29701300</v>
          </cell>
          <cell r="AR93">
            <v>30880973</v>
          </cell>
        </row>
        <row r="169">
          <cell r="O169">
            <v>7331805</v>
          </cell>
          <cell r="P169">
            <v>8788089</v>
          </cell>
          <cell r="R169">
            <v>12373947</v>
          </cell>
          <cell r="T169">
            <v>15617715</v>
          </cell>
          <cell r="V169">
            <v>23237356</v>
          </cell>
          <cell r="X169">
            <v>25799226</v>
          </cell>
          <cell r="Z169">
            <v>24982373</v>
          </cell>
          <cell r="AB169">
            <v>25469210</v>
          </cell>
          <cell r="AD169">
            <v>25600496</v>
          </cell>
          <cell r="AH169">
            <v>27084995</v>
          </cell>
          <cell r="AJ169">
            <v>27669015</v>
          </cell>
          <cell r="AL169">
            <v>27915959</v>
          </cell>
          <cell r="AN169">
            <v>28870091</v>
          </cell>
          <cell r="AP169">
            <v>23345146</v>
          </cell>
          <cell r="AR169">
            <v>24334646</v>
          </cell>
        </row>
        <row r="182">
          <cell r="O182">
            <v>26175743</v>
          </cell>
          <cell r="P182">
            <v>28110519</v>
          </cell>
          <cell r="R182">
            <v>30532148</v>
          </cell>
          <cell r="T182">
            <v>33244006.23</v>
          </cell>
          <cell r="V182">
            <v>32800203</v>
          </cell>
          <cell r="X182">
            <v>32026816</v>
          </cell>
          <cell r="Z182">
            <v>32560137</v>
          </cell>
          <cell r="AB182">
            <v>33604358</v>
          </cell>
          <cell r="AD182">
            <v>35159302</v>
          </cell>
          <cell r="AF182">
            <v>36508562</v>
          </cell>
          <cell r="AH182">
            <v>37798567</v>
          </cell>
          <cell r="AJ182">
            <v>48691317</v>
          </cell>
          <cell r="AL182">
            <v>50516741</v>
          </cell>
          <cell r="AN182">
            <v>51707955</v>
          </cell>
          <cell r="AP182">
            <v>59117516</v>
          </cell>
          <cell r="AR182">
            <v>58273025</v>
          </cell>
        </row>
        <row r="227">
          <cell r="O227">
            <v>3135749</v>
          </cell>
          <cell r="P227">
            <v>3753156</v>
          </cell>
          <cell r="R227">
            <v>2739937.04</v>
          </cell>
          <cell r="T227">
            <v>2242105</v>
          </cell>
          <cell r="V227">
            <v>2787300</v>
          </cell>
          <cell r="X227">
            <v>2200052</v>
          </cell>
          <cell r="Z227">
            <v>2863346</v>
          </cell>
          <cell r="AB227">
            <v>2785934</v>
          </cell>
          <cell r="AD227">
            <v>3243620</v>
          </cell>
          <cell r="AF227">
            <v>3801648</v>
          </cell>
          <cell r="AH227">
            <v>4836681</v>
          </cell>
          <cell r="AJ227">
            <v>6672998</v>
          </cell>
          <cell r="AL227">
            <v>7870236</v>
          </cell>
          <cell r="AN227">
            <v>8762488</v>
          </cell>
          <cell r="AP227">
            <v>6366179</v>
          </cell>
          <cell r="AR227">
            <v>6437408</v>
          </cell>
        </row>
        <row r="233">
          <cell r="AN233">
            <v>0</v>
          </cell>
          <cell r="AP233">
            <v>9292568</v>
          </cell>
          <cell r="AR233">
            <v>7738146</v>
          </cell>
        </row>
        <row r="258">
          <cell r="AD258">
            <v>8754098</v>
          </cell>
          <cell r="AF258">
            <v>9063214</v>
          </cell>
          <cell r="AH258">
            <v>9263214</v>
          </cell>
          <cell r="AJ258">
            <v>0</v>
          </cell>
          <cell r="AL258">
            <v>0</v>
          </cell>
          <cell r="AN258">
            <v>0</v>
          </cell>
        </row>
        <row r="289">
          <cell r="O289">
            <v>9188746</v>
          </cell>
          <cell r="P289">
            <v>8411701</v>
          </cell>
          <cell r="R289">
            <v>12972860.25</v>
          </cell>
          <cell r="T289">
            <v>10003136.15</v>
          </cell>
          <cell r="V289">
            <v>10890787</v>
          </cell>
          <cell r="X289">
            <v>8215363</v>
          </cell>
          <cell r="Z289">
            <v>8112460</v>
          </cell>
          <cell r="AB289">
            <v>8724100</v>
          </cell>
          <cell r="AD289">
            <v>12195166</v>
          </cell>
          <cell r="AH289">
            <v>27249271</v>
          </cell>
          <cell r="AJ289">
            <v>26946624</v>
          </cell>
          <cell r="AL289">
            <v>17609914</v>
          </cell>
          <cell r="AN289">
            <v>6455238</v>
          </cell>
          <cell r="AP289">
            <v>5177901</v>
          </cell>
          <cell r="AR289">
            <v>5954813</v>
          </cell>
        </row>
        <row r="296">
          <cell r="AD296">
            <v>158285133</v>
          </cell>
        </row>
      </sheetData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with Category Transfers"/>
      <sheetName val="Graph with Function Transfers"/>
      <sheetName val="Exp by Function"/>
      <sheetName val="Comparison-Function"/>
      <sheetName val="Exp by Classification"/>
      <sheetName val="Comparison-Classfication"/>
      <sheetName val="Exp Summary"/>
      <sheetName val="function summary"/>
      <sheetName val="Classification Summary"/>
      <sheetName val="Methodology"/>
    </sheetNames>
    <sheetDataSet>
      <sheetData sheetId="0" refreshError="1"/>
      <sheetData sheetId="1" refreshError="1"/>
      <sheetData sheetId="2">
        <row r="52">
          <cell r="A52" t="str">
            <v>Instruction</v>
          </cell>
        </row>
      </sheetData>
      <sheetData sheetId="3">
        <row r="60">
          <cell r="C60" t="str">
            <v>Instruction</v>
          </cell>
        </row>
      </sheetData>
      <sheetData sheetId="4">
        <row r="54">
          <cell r="B54" t="str">
            <v>Salaries</v>
          </cell>
        </row>
      </sheetData>
      <sheetData sheetId="5">
        <row r="57">
          <cell r="C57" t="str">
            <v>Salaries</v>
          </cell>
        </row>
      </sheetData>
      <sheetData sheetId="6"/>
      <sheetData sheetId="7">
        <row r="13">
          <cell r="BC13">
            <v>80586681</v>
          </cell>
        </row>
        <row r="15">
          <cell r="BC15">
            <v>1407944</v>
          </cell>
        </row>
        <row r="17">
          <cell r="BC17">
            <v>18429693</v>
          </cell>
        </row>
        <row r="19">
          <cell r="BC19">
            <v>11522354</v>
          </cell>
        </row>
        <row r="21">
          <cell r="BC21">
            <v>25287972</v>
          </cell>
        </row>
        <row r="23">
          <cell r="BC23">
            <v>24614107</v>
          </cell>
        </row>
      </sheetData>
      <sheetData sheetId="8">
        <row r="13">
          <cell r="BC13">
            <v>98248371</v>
          </cell>
        </row>
        <row r="15">
          <cell r="BC15">
            <v>27668623</v>
          </cell>
        </row>
        <row r="17">
          <cell r="BC17">
            <v>32249628</v>
          </cell>
        </row>
        <row r="19">
          <cell r="BC19">
            <v>2235954</v>
          </cell>
        </row>
        <row r="21">
          <cell r="BC21">
            <v>1446175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53"/>
  <sheetViews>
    <sheetView tabSelected="1" showOutlineSymbols="0" view="pageBreakPreview" zoomScale="87" zoomScaleNormal="100" zoomScaleSheetLayoutView="87" workbookViewId="0">
      <selection activeCell="A5" sqref="A5"/>
    </sheetView>
  </sheetViews>
  <sheetFormatPr defaultColWidth="9.6640625" defaultRowHeight="15.75" x14ac:dyDescent="0.25"/>
  <cols>
    <col min="1" max="1" width="30.77734375" style="1" customWidth="1"/>
    <col min="2" max="2" width="2.77734375" style="1" customWidth="1"/>
    <col min="3" max="3" width="15.77734375" style="1" customWidth="1"/>
    <col min="4" max="4" width="2.77734375" style="1" customWidth="1"/>
    <col min="5" max="5" width="15.77734375" style="1" customWidth="1"/>
    <col min="6" max="257" width="9.6640625" style="1" customWidth="1"/>
    <col min="258" max="16384" width="9.6640625" style="1"/>
  </cols>
  <sheetData>
    <row r="1" spans="1:257" ht="22.5" x14ac:dyDescent="0.3">
      <c r="A1" s="16" t="s">
        <v>5</v>
      </c>
      <c r="B1" s="6"/>
      <c r="C1" s="7"/>
      <c r="D1" s="7"/>
      <c r="E1" s="7"/>
    </row>
    <row r="2" spans="1:257" ht="20.25" x14ac:dyDescent="0.3">
      <c r="A2" s="28" t="s">
        <v>11</v>
      </c>
      <c r="B2" s="6"/>
      <c r="C2" s="7"/>
      <c r="D2" s="7"/>
      <c r="E2" s="7"/>
    </row>
    <row r="3" spans="1:257" s="14" customFormat="1" ht="18.75" x14ac:dyDescent="0.3">
      <c r="A3" s="29" t="s">
        <v>8</v>
      </c>
      <c r="B3" s="8"/>
      <c r="C3" s="13"/>
      <c r="D3" s="13"/>
      <c r="E3" s="13"/>
    </row>
    <row r="4" spans="1:257" s="14" customFormat="1" ht="18.75" x14ac:dyDescent="0.3">
      <c r="A4" s="29" t="s">
        <v>12</v>
      </c>
      <c r="B4" s="8"/>
      <c r="C4" s="13"/>
      <c r="D4" s="13"/>
      <c r="E4" s="13"/>
    </row>
    <row r="5" spans="1:257" ht="15.75" customHeight="1" x14ac:dyDescent="0.25">
      <c r="B5" s="6"/>
      <c r="C5" s="7"/>
      <c r="D5" s="7"/>
      <c r="E5" s="7"/>
    </row>
    <row r="6" spans="1:257" x14ac:dyDescent="0.25">
      <c r="A6" s="6" t="s">
        <v>15</v>
      </c>
      <c r="B6" s="12"/>
      <c r="C6" s="11"/>
      <c r="D6" s="11"/>
      <c r="E6" s="11"/>
    </row>
    <row r="7" spans="1:257" ht="15.75" customHeight="1" x14ac:dyDescent="0.25">
      <c r="A7" s="12"/>
      <c r="B7" s="12"/>
      <c r="C7" s="11"/>
      <c r="D7" s="11"/>
      <c r="E7" s="11"/>
    </row>
    <row r="8" spans="1:257" ht="15.75" customHeight="1" x14ac:dyDescent="0.25">
      <c r="A8" s="10"/>
      <c r="B8" s="10"/>
      <c r="C8" s="10"/>
      <c r="D8" s="10"/>
      <c r="E8" s="10"/>
    </row>
    <row r="9" spans="1:257" ht="44.25" thickBot="1" x14ac:dyDescent="0.3">
      <c r="A9" s="32" t="s">
        <v>0</v>
      </c>
      <c r="B9" s="32"/>
      <c r="C9" s="32" t="s">
        <v>9</v>
      </c>
      <c r="D9" s="32"/>
      <c r="E9" s="32" t="s">
        <v>13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x14ac:dyDescent="0.25">
      <c r="A10" s="17"/>
      <c r="B10" s="18"/>
      <c r="C10" s="19"/>
      <c r="D10" s="20"/>
      <c r="E10" s="19"/>
    </row>
    <row r="11" spans="1:257" ht="15" customHeight="1" x14ac:dyDescent="0.25">
      <c r="A11" s="21" t="s">
        <v>6</v>
      </c>
      <c r="B11" s="22"/>
      <c r="C11" s="37">
        <v>182717923</v>
      </c>
      <c r="D11" s="36"/>
      <c r="E11" s="37">
        <v>182717923</v>
      </c>
      <c r="F11" s="31"/>
    </row>
    <row r="12" spans="1:257" ht="15" customHeight="1" x14ac:dyDescent="0.25">
      <c r="A12" s="21"/>
      <c r="B12" s="22"/>
      <c r="C12" s="35"/>
      <c r="D12" s="36"/>
      <c r="E12" s="35"/>
      <c r="F12" s="31"/>
    </row>
    <row r="13" spans="1:257" ht="15" customHeight="1" x14ac:dyDescent="0.25">
      <c r="A13" s="21" t="s">
        <v>1</v>
      </c>
      <c r="B13" s="22"/>
      <c r="C13" s="37">
        <v>3963217</v>
      </c>
      <c r="D13" s="36"/>
      <c r="E13" s="37">
        <v>3963217</v>
      </c>
      <c r="F13" s="31"/>
    </row>
    <row r="14" spans="1:257" ht="15" customHeight="1" x14ac:dyDescent="0.25">
      <c r="A14" s="21"/>
      <c r="B14" s="22"/>
      <c r="C14" s="35"/>
      <c r="D14" s="36"/>
      <c r="E14" s="35"/>
      <c r="F14" s="30"/>
    </row>
    <row r="15" spans="1:257" ht="15" customHeight="1" x14ac:dyDescent="0.25">
      <c r="A15" s="21" t="s">
        <v>2</v>
      </c>
      <c r="B15" s="22"/>
      <c r="C15" s="37">
        <v>176195958</v>
      </c>
      <c r="D15" s="36"/>
      <c r="E15" s="37">
        <v>176195958</v>
      </c>
      <c r="F15" s="30"/>
    </row>
    <row r="16" spans="1:257" ht="15" customHeight="1" x14ac:dyDescent="0.25">
      <c r="A16" s="21"/>
      <c r="B16" s="22"/>
      <c r="C16" s="35"/>
      <c r="D16" s="36"/>
      <c r="E16" s="35"/>
      <c r="F16" s="30"/>
    </row>
    <row r="17" spans="1:6" ht="15" customHeight="1" x14ac:dyDescent="0.25">
      <c r="A17" s="21" t="s">
        <v>14</v>
      </c>
      <c r="B17" s="22"/>
      <c r="C17" s="37">
        <v>300</v>
      </c>
      <c r="D17" s="36"/>
      <c r="E17" s="37">
        <v>300</v>
      </c>
      <c r="F17" s="30"/>
    </row>
    <row r="18" spans="1:6" ht="15" customHeight="1" x14ac:dyDescent="0.25">
      <c r="A18" s="21"/>
      <c r="B18" s="22"/>
      <c r="C18" s="35"/>
      <c r="D18" s="36"/>
      <c r="E18" s="35"/>
      <c r="F18" s="30"/>
    </row>
    <row r="19" spans="1:6" ht="15" customHeight="1" x14ac:dyDescent="0.25">
      <c r="A19" s="21" t="s">
        <v>7</v>
      </c>
      <c r="B19" s="22"/>
      <c r="C19" s="37">
        <v>12639709</v>
      </c>
      <c r="D19" s="39"/>
      <c r="E19" s="37">
        <f>C19</f>
        <v>12639709</v>
      </c>
      <c r="F19" s="30"/>
    </row>
    <row r="20" spans="1:6" ht="15" customHeight="1" x14ac:dyDescent="0.25">
      <c r="A20" s="21"/>
      <c r="B20" s="22"/>
      <c r="C20" s="38"/>
      <c r="D20" s="39"/>
      <c r="E20" s="38"/>
      <c r="F20" s="30"/>
    </row>
    <row r="21" spans="1:6" ht="15" customHeight="1" x14ac:dyDescent="0.25">
      <c r="A21" s="21" t="s">
        <v>3</v>
      </c>
      <c r="B21" s="22"/>
      <c r="C21" s="37">
        <v>6590868</v>
      </c>
      <c r="D21" s="39"/>
      <c r="E21" s="37">
        <f>C21</f>
        <v>6590868</v>
      </c>
      <c r="F21" s="30"/>
    </row>
    <row r="22" spans="1:6" ht="15" customHeight="1" x14ac:dyDescent="0.25">
      <c r="A22" s="21"/>
      <c r="B22" s="22"/>
      <c r="C22" s="38"/>
      <c r="D22" s="39"/>
      <c r="E22" s="38"/>
      <c r="F22" s="30"/>
    </row>
    <row r="23" spans="1:6" ht="15" customHeight="1" x14ac:dyDescent="0.25">
      <c r="A23" s="21" t="s">
        <v>4</v>
      </c>
      <c r="B23" s="22"/>
      <c r="C23" s="37">
        <v>13801299</v>
      </c>
      <c r="D23" s="39"/>
      <c r="E23" s="37">
        <v>13801299</v>
      </c>
      <c r="F23" s="30"/>
    </row>
    <row r="24" spans="1:6" x14ac:dyDescent="0.25">
      <c r="A24" s="23"/>
      <c r="B24" s="22"/>
      <c r="C24" s="33"/>
      <c r="D24" s="34"/>
      <c r="E24" s="33"/>
      <c r="F24" s="5"/>
    </row>
    <row r="25" spans="1:6" x14ac:dyDescent="0.25">
      <c r="A25" s="24"/>
      <c r="B25" s="25"/>
      <c r="C25" s="26"/>
      <c r="D25" s="27"/>
      <c r="E25" s="26"/>
      <c r="F25" s="5"/>
    </row>
    <row r="26" spans="1:6" x14ac:dyDescent="0.25">
      <c r="A26" s="24" t="s">
        <v>10</v>
      </c>
      <c r="B26" s="25"/>
      <c r="C26" s="26"/>
      <c r="D26" s="26"/>
      <c r="E26" s="26"/>
      <c r="F26" s="5"/>
    </row>
    <row r="27" spans="1:6" x14ac:dyDescent="0.25">
      <c r="A27" s="9"/>
      <c r="B27" s="15"/>
      <c r="C27" s="3"/>
      <c r="D27" s="3"/>
      <c r="E27" s="3"/>
      <c r="F27" s="5"/>
    </row>
    <row r="28" spans="1:6" x14ac:dyDescent="0.25">
      <c r="A28" s="9"/>
      <c r="B28" s="15"/>
      <c r="C28" s="3"/>
      <c r="D28" s="3"/>
      <c r="E28" s="3"/>
      <c r="F28" s="5"/>
    </row>
    <row r="29" spans="1:6" x14ac:dyDescent="0.25">
      <c r="A29" s="9"/>
      <c r="B29" s="15"/>
      <c r="C29" s="3"/>
      <c r="D29" s="3"/>
      <c r="E29" s="3"/>
      <c r="F29" s="5"/>
    </row>
    <row r="30" spans="1:6" x14ac:dyDescent="0.25">
      <c r="A30" s="2"/>
      <c r="B30" s="2"/>
      <c r="C30" s="3"/>
      <c r="D30" s="3"/>
      <c r="E30" s="3"/>
      <c r="F30" s="5"/>
    </row>
    <row r="31" spans="1:6" x14ac:dyDescent="0.25">
      <c r="A31" s="2"/>
      <c r="B31" s="2"/>
      <c r="C31" s="3"/>
      <c r="D31" s="3"/>
      <c r="E31" s="3"/>
      <c r="F31" s="5"/>
    </row>
    <row r="32" spans="1:6" x14ac:dyDescent="0.25">
      <c r="A32" s="2"/>
      <c r="B32" s="2"/>
      <c r="C32" s="3"/>
      <c r="D32" s="3"/>
      <c r="E32" s="3"/>
      <c r="F32" s="5"/>
    </row>
    <row r="33" spans="1:6" x14ac:dyDescent="0.25">
      <c r="A33" s="2"/>
      <c r="B33" s="2"/>
      <c r="C33" s="3"/>
      <c r="D33" s="3"/>
      <c r="E33" s="3"/>
      <c r="F33" s="3"/>
    </row>
    <row r="34" spans="1:6" x14ac:dyDescent="0.25">
      <c r="A34" s="2"/>
      <c r="B34" s="2"/>
      <c r="C34" s="3"/>
      <c r="D34" s="3"/>
      <c r="E34" s="3"/>
      <c r="F34" s="3"/>
    </row>
    <row r="35" spans="1:6" x14ac:dyDescent="0.25">
      <c r="A35" s="2"/>
      <c r="B35" s="2"/>
      <c r="C35" s="3"/>
      <c r="D35" s="3"/>
      <c r="E35" s="3"/>
      <c r="F35" s="3"/>
    </row>
    <row r="36" spans="1:6" x14ac:dyDescent="0.25">
      <c r="A36" s="2"/>
      <c r="B36" s="2"/>
      <c r="C36" s="3"/>
      <c r="D36" s="3"/>
      <c r="E36" s="3"/>
      <c r="F36" s="3"/>
    </row>
    <row r="37" spans="1:6" x14ac:dyDescent="0.25">
      <c r="C37" s="3"/>
      <c r="D37" s="3"/>
      <c r="E37" s="3"/>
      <c r="F37" s="3"/>
    </row>
    <row r="38" spans="1:6" x14ac:dyDescent="0.25">
      <c r="C38" s="3"/>
      <c r="D38" s="3"/>
      <c r="E38" s="3"/>
      <c r="F38" s="3"/>
    </row>
    <row r="39" spans="1:6" x14ac:dyDescent="0.25">
      <c r="C39" s="3"/>
      <c r="D39" s="3"/>
      <c r="E39" s="3"/>
      <c r="F39" s="3"/>
    </row>
    <row r="40" spans="1:6" x14ac:dyDescent="0.25">
      <c r="C40" s="3"/>
      <c r="D40" s="3"/>
      <c r="E40" s="3"/>
      <c r="F40" s="3"/>
    </row>
    <row r="41" spans="1:6" x14ac:dyDescent="0.25">
      <c r="C41" s="3"/>
      <c r="D41" s="3"/>
      <c r="E41" s="3"/>
      <c r="F41" s="3"/>
    </row>
    <row r="42" spans="1:6" x14ac:dyDescent="0.25">
      <c r="C42" s="3"/>
      <c r="D42" s="3"/>
      <c r="E42" s="3"/>
      <c r="F42" s="3"/>
    </row>
    <row r="43" spans="1:6" x14ac:dyDescent="0.25">
      <c r="C43" s="3"/>
      <c r="D43" s="3"/>
      <c r="E43" s="3"/>
      <c r="F43" s="3"/>
    </row>
    <row r="44" spans="1:6" x14ac:dyDescent="0.25">
      <c r="C44" s="3"/>
      <c r="D44" s="3"/>
      <c r="E44" s="3"/>
      <c r="F44" s="3"/>
    </row>
    <row r="45" spans="1:6" x14ac:dyDescent="0.25">
      <c r="C45" s="3"/>
      <c r="D45" s="3"/>
      <c r="E45" s="3"/>
      <c r="F45" s="3"/>
    </row>
    <row r="46" spans="1:6" x14ac:dyDescent="0.25">
      <c r="C46" s="3"/>
      <c r="D46" s="3"/>
      <c r="E46" s="3"/>
      <c r="F46" s="3"/>
    </row>
    <row r="53" spans="5:5" x14ac:dyDescent="0.25">
      <c r="E53" s="4"/>
    </row>
  </sheetData>
  <phoneticPr fontId="0" type="noConversion"/>
  <printOptions horizontalCentered="1"/>
  <pageMargins left="0.5" right="0.5" top="0.5" bottom="0.5" header="0.5" footer="0.5"/>
  <pageSetup orientation="portrait" r:id="rId1"/>
  <headerFooter alignWithMargins="0">
    <oddFooter xml:space="preserve">&amp;C&amp;"Times New Roman,Regular"&amp;10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5EBEF-8326-418C-8A67-839A4466E38C}">
  <sheetPr>
    <pageSetUpPr fitToPage="1"/>
  </sheetPr>
  <dimension ref="A1:J74"/>
  <sheetViews>
    <sheetView zoomScaleNormal="100" workbookViewId="0">
      <selection activeCell="A4" sqref="A4"/>
    </sheetView>
  </sheetViews>
  <sheetFormatPr defaultRowHeight="15" x14ac:dyDescent="0.2"/>
  <cols>
    <col min="1" max="1" width="33.77734375" style="366" customWidth="1"/>
    <col min="2" max="2" width="2" style="416" customWidth="1"/>
    <col min="3" max="3" width="18.6640625" style="366" customWidth="1"/>
    <col min="4" max="4" width="2" style="416" customWidth="1"/>
    <col min="5" max="5" width="15.77734375" style="366" customWidth="1"/>
    <col min="6" max="6" width="2" style="416" customWidth="1"/>
    <col min="7" max="7" width="15.77734375" style="416" customWidth="1"/>
    <col min="8" max="8" width="28.77734375" style="365" bestFit="1" customWidth="1"/>
    <col min="9" max="9" width="8.88671875" style="366"/>
    <col min="10" max="10" width="12.44140625" style="367" bestFit="1" customWidth="1"/>
    <col min="11" max="16384" width="8.88671875" style="366"/>
  </cols>
  <sheetData>
    <row r="1" spans="1:10" ht="22.5" x14ac:dyDescent="0.3">
      <c r="A1" s="360" t="s">
        <v>5</v>
      </c>
      <c r="B1" s="361"/>
      <c r="C1" s="360"/>
      <c r="D1" s="361"/>
      <c r="E1" s="362"/>
      <c r="F1" s="363"/>
      <c r="G1" s="364"/>
    </row>
    <row r="2" spans="1:10" ht="20.25" x14ac:dyDescent="0.3">
      <c r="A2" s="368" t="s">
        <v>6</v>
      </c>
      <c r="B2" s="369"/>
      <c r="C2" s="368"/>
      <c r="D2" s="369"/>
      <c r="E2" s="370"/>
      <c r="F2" s="371"/>
      <c r="G2" s="372"/>
    </row>
    <row r="3" spans="1:10" ht="18.75" x14ac:dyDescent="0.3">
      <c r="A3" s="373" t="s">
        <v>119</v>
      </c>
      <c r="B3" s="374"/>
      <c r="C3" s="373"/>
      <c r="D3" s="374"/>
      <c r="E3" s="362"/>
      <c r="F3" s="363"/>
      <c r="G3" s="364"/>
    </row>
    <row r="4" spans="1:10" ht="15" customHeight="1" x14ac:dyDescent="0.3">
      <c r="A4" s="375"/>
      <c r="B4" s="374"/>
      <c r="C4" s="373"/>
      <c r="D4" s="374"/>
      <c r="E4" s="362"/>
      <c r="F4" s="363"/>
      <c r="G4" s="364"/>
    </row>
    <row r="5" spans="1:10" ht="15.75" x14ac:dyDescent="0.25">
      <c r="A5" s="376" t="s">
        <v>120</v>
      </c>
      <c r="B5" s="376"/>
      <c r="C5" s="376"/>
      <c r="D5" s="376"/>
      <c r="E5" s="362"/>
      <c r="F5" s="363"/>
      <c r="G5" s="364"/>
    </row>
    <row r="6" spans="1:10" ht="17.25" x14ac:dyDescent="0.25">
      <c r="A6" s="377"/>
      <c r="B6" s="376"/>
      <c r="C6" s="376"/>
      <c r="D6" s="376"/>
      <c r="E6" s="362"/>
      <c r="F6" s="363"/>
      <c r="G6" s="364"/>
      <c r="H6" s="378"/>
      <c r="I6" s="378"/>
      <c r="J6" s="379"/>
    </row>
    <row r="7" spans="1:10" ht="18" thickBot="1" x14ac:dyDescent="0.3">
      <c r="A7" s="380" t="s">
        <v>121</v>
      </c>
      <c r="B7" s="381"/>
      <c r="C7" s="380" t="s">
        <v>122</v>
      </c>
      <c r="D7" s="381"/>
      <c r="E7" s="380" t="s">
        <v>101</v>
      </c>
      <c r="F7" s="382"/>
      <c r="G7" s="382"/>
      <c r="H7" s="383"/>
      <c r="I7" s="384"/>
      <c r="J7" s="379"/>
    </row>
    <row r="8" spans="1:10" ht="17.25" x14ac:dyDescent="0.25">
      <c r="A8" s="382"/>
      <c r="B8" s="385"/>
      <c r="C8" s="382"/>
      <c r="D8" s="385"/>
      <c r="E8" s="382"/>
      <c r="F8" s="382"/>
      <c r="G8" s="382"/>
      <c r="H8" s="383"/>
      <c r="I8" s="386"/>
      <c r="J8" s="379"/>
    </row>
    <row r="9" spans="1:10" x14ac:dyDescent="0.2">
      <c r="A9" s="387" t="s">
        <v>78</v>
      </c>
      <c r="B9" s="385"/>
      <c r="C9" s="382"/>
      <c r="D9" s="385"/>
      <c r="E9" s="382"/>
      <c r="F9" s="382"/>
      <c r="G9" s="382"/>
    </row>
    <row r="10" spans="1:10" ht="17.25" x14ac:dyDescent="0.25">
      <c r="A10" s="388" t="s">
        <v>123</v>
      </c>
      <c r="B10" s="389"/>
      <c r="C10" s="390">
        <v>210027</v>
      </c>
      <c r="D10" s="389"/>
      <c r="E10" s="391">
        <v>90000</v>
      </c>
      <c r="F10" s="392"/>
      <c r="G10" s="393"/>
      <c r="H10" s="383"/>
      <c r="I10" s="384"/>
      <c r="J10" s="394"/>
    </row>
    <row r="11" spans="1:10" ht="17.25" x14ac:dyDescent="0.25">
      <c r="A11" s="388" t="s">
        <v>124</v>
      </c>
      <c r="B11" s="389"/>
      <c r="C11" s="390">
        <v>221301</v>
      </c>
      <c r="D11" s="389"/>
      <c r="E11" s="395">
        <f>11000+27426</f>
        <v>38426</v>
      </c>
      <c r="F11" s="392"/>
      <c r="G11" s="392"/>
      <c r="H11" s="383"/>
      <c r="I11" s="384"/>
      <c r="J11" s="394"/>
    </row>
    <row r="12" spans="1:10" ht="17.25" x14ac:dyDescent="0.25">
      <c r="A12" s="388" t="s">
        <v>125</v>
      </c>
      <c r="B12" s="389"/>
      <c r="C12" s="390">
        <v>221304</v>
      </c>
      <c r="D12" s="389"/>
      <c r="E12" s="395">
        <f>5493+6768</f>
        <v>12261</v>
      </c>
      <c r="F12" s="392"/>
      <c r="G12" s="392"/>
      <c r="H12" s="383"/>
      <c r="I12" s="384"/>
      <c r="J12" s="394"/>
    </row>
    <row r="13" spans="1:10" ht="17.25" x14ac:dyDescent="0.25">
      <c r="A13" s="388" t="s">
        <v>126</v>
      </c>
      <c r="B13" s="389"/>
      <c r="C13" s="390">
        <v>224003</v>
      </c>
      <c r="D13" s="389"/>
      <c r="E13" s="395">
        <v>81015</v>
      </c>
      <c r="F13" s="392"/>
      <c r="G13" s="392"/>
      <c r="H13" s="383"/>
      <c r="I13" s="384"/>
      <c r="J13" s="394"/>
    </row>
    <row r="14" spans="1:10" ht="17.25" x14ac:dyDescent="0.25">
      <c r="A14" s="396" t="s">
        <v>127</v>
      </c>
      <c r="B14" s="397"/>
      <c r="C14" s="390">
        <v>600007</v>
      </c>
      <c r="D14" s="397"/>
      <c r="E14" s="398">
        <v>150000</v>
      </c>
      <c r="F14" s="399"/>
      <c r="G14" s="399"/>
      <c r="H14" s="383"/>
      <c r="I14" s="386"/>
      <c r="J14" s="394"/>
    </row>
    <row r="15" spans="1:10" ht="17.25" hidden="1" x14ac:dyDescent="0.25">
      <c r="A15" s="396"/>
      <c r="B15" s="397"/>
      <c r="C15" s="390"/>
      <c r="D15" s="397"/>
      <c r="E15" s="398">
        <v>0</v>
      </c>
      <c r="F15" s="399"/>
      <c r="G15" s="399"/>
      <c r="H15" s="383"/>
      <c r="I15" s="384"/>
      <c r="J15" s="394"/>
    </row>
    <row r="16" spans="1:10" ht="17.25" hidden="1" x14ac:dyDescent="0.25">
      <c r="A16" s="396"/>
      <c r="B16" s="397"/>
      <c r="C16" s="390"/>
      <c r="D16" s="397"/>
      <c r="E16" s="398">
        <v>0</v>
      </c>
      <c r="F16" s="399"/>
      <c r="G16" s="399"/>
      <c r="H16" s="383"/>
      <c r="I16" s="400"/>
      <c r="J16" s="394"/>
    </row>
    <row r="17" spans="1:10" ht="17.25" hidden="1" x14ac:dyDescent="0.25">
      <c r="A17" s="396"/>
      <c r="B17" s="397"/>
      <c r="C17" s="390"/>
      <c r="D17" s="397"/>
      <c r="E17" s="398">
        <v>0</v>
      </c>
      <c r="F17" s="399"/>
      <c r="G17" s="399"/>
      <c r="H17" s="383"/>
      <c r="I17" s="400"/>
      <c r="J17" s="394"/>
    </row>
    <row r="18" spans="1:10" ht="17.25" x14ac:dyDescent="0.25">
      <c r="A18" s="396" t="s">
        <v>128</v>
      </c>
      <c r="B18" s="397"/>
      <c r="C18" s="390" t="s">
        <v>129</v>
      </c>
      <c r="D18" s="397"/>
      <c r="E18" s="398">
        <v>244970</v>
      </c>
      <c r="F18" s="399"/>
      <c r="G18" s="399"/>
      <c r="H18" s="383"/>
      <c r="I18" s="384"/>
      <c r="J18" s="394"/>
    </row>
    <row r="19" spans="1:10" ht="15.75" thickBot="1" x14ac:dyDescent="0.25">
      <c r="A19" s="401"/>
      <c r="B19" s="397"/>
      <c r="C19" s="402"/>
      <c r="D19" s="397"/>
      <c r="E19" s="399"/>
      <c r="F19" s="399"/>
      <c r="G19" s="399"/>
    </row>
    <row r="20" spans="1:10" ht="18" thickBot="1" x14ac:dyDescent="0.3">
      <c r="A20" s="403" t="s">
        <v>130</v>
      </c>
      <c r="B20" s="397"/>
      <c r="C20" s="397"/>
      <c r="D20" s="397"/>
      <c r="E20" s="404">
        <f>SUM(E10:E18)</f>
        <v>616672</v>
      </c>
      <c r="F20" s="405"/>
      <c r="G20" s="405"/>
      <c r="H20" s="383"/>
      <c r="I20" s="384"/>
      <c r="J20" s="379"/>
    </row>
    <row r="21" spans="1:10" ht="17.25" x14ac:dyDescent="0.25">
      <c r="A21" s="403"/>
      <c r="B21" s="397"/>
      <c r="C21" s="397"/>
      <c r="D21" s="397"/>
      <c r="E21" s="405"/>
      <c r="F21" s="405"/>
      <c r="G21" s="405"/>
      <c r="H21" s="383"/>
      <c r="I21" s="384"/>
      <c r="J21" s="379"/>
    </row>
    <row r="22" spans="1:10" ht="17.25" x14ac:dyDescent="0.25">
      <c r="A22" s="403" t="s">
        <v>79</v>
      </c>
      <c r="B22" s="397"/>
      <c r="C22" s="397"/>
      <c r="D22" s="397"/>
      <c r="E22" s="405"/>
      <c r="F22" s="405"/>
      <c r="G22" s="405"/>
      <c r="H22" s="383"/>
      <c r="I22" s="384"/>
      <c r="J22" s="379"/>
    </row>
    <row r="23" spans="1:10" ht="17.25" x14ac:dyDescent="0.25">
      <c r="A23" s="388" t="s">
        <v>131</v>
      </c>
      <c r="B23" s="389"/>
      <c r="C23" s="390">
        <v>150050</v>
      </c>
      <c r="D23" s="389"/>
      <c r="E23" s="395">
        <v>190587</v>
      </c>
      <c r="F23" s="405"/>
      <c r="G23" s="405"/>
      <c r="H23" s="383"/>
      <c r="I23" s="384"/>
      <c r="J23" s="379"/>
    </row>
    <row r="24" spans="1:10" ht="17.25" x14ac:dyDescent="0.25">
      <c r="A24" s="388" t="s">
        <v>132</v>
      </c>
      <c r="B24" s="389"/>
      <c r="C24" s="390" t="s">
        <v>129</v>
      </c>
      <c r="D24" s="389"/>
      <c r="E24" s="395">
        <v>2670</v>
      </c>
      <c r="F24" s="405"/>
      <c r="G24" s="405"/>
      <c r="H24" s="383"/>
      <c r="I24" s="384"/>
      <c r="J24" s="379"/>
    </row>
    <row r="25" spans="1:10" ht="18" thickBot="1" x14ac:dyDescent="0.3">
      <c r="A25" s="403"/>
      <c r="B25" s="397"/>
      <c r="C25" s="397"/>
      <c r="D25" s="397"/>
      <c r="E25" s="405"/>
      <c r="F25" s="405"/>
      <c r="G25" s="405"/>
      <c r="H25" s="383"/>
      <c r="I25" s="384"/>
      <c r="J25" s="379"/>
    </row>
    <row r="26" spans="1:10" ht="18" thickBot="1" x14ac:dyDescent="0.3">
      <c r="A26" s="403" t="s">
        <v>133</v>
      </c>
      <c r="B26" s="397"/>
      <c r="C26" s="397"/>
      <c r="D26" s="397"/>
      <c r="E26" s="404">
        <f>SUM(E23:E24)</f>
        <v>193257</v>
      </c>
      <c r="F26" s="405"/>
      <c r="G26" s="405"/>
      <c r="H26" s="383"/>
      <c r="I26" s="384"/>
      <c r="J26" s="379"/>
    </row>
    <row r="27" spans="1:10" ht="17.25" x14ac:dyDescent="0.25">
      <c r="A27" s="406"/>
      <c r="B27" s="397"/>
      <c r="C27" s="397"/>
      <c r="D27" s="397"/>
      <c r="E27" s="399"/>
      <c r="F27" s="399"/>
      <c r="G27" s="399"/>
      <c r="H27" s="383"/>
      <c r="I27" s="384"/>
      <c r="J27" s="379"/>
    </row>
    <row r="28" spans="1:10" x14ac:dyDescent="0.2">
      <c r="A28" s="403" t="s">
        <v>134</v>
      </c>
      <c r="B28" s="397"/>
      <c r="C28" s="397"/>
      <c r="D28" s="397"/>
      <c r="E28" s="399"/>
      <c r="F28" s="399"/>
      <c r="G28" s="399"/>
    </row>
    <row r="29" spans="1:10" ht="17.25" hidden="1" x14ac:dyDescent="0.25">
      <c r="A29" s="388" t="s">
        <v>135</v>
      </c>
      <c r="B29" s="389"/>
      <c r="C29" s="407">
        <v>213001</v>
      </c>
      <c r="D29" s="389"/>
      <c r="E29" s="398">
        <v>0</v>
      </c>
      <c r="F29" s="399"/>
      <c r="G29" s="399"/>
      <c r="H29" s="383"/>
      <c r="I29" s="384"/>
      <c r="J29" s="394"/>
    </row>
    <row r="30" spans="1:10" ht="17.25" hidden="1" x14ac:dyDescent="0.25">
      <c r="A30" s="388" t="s">
        <v>136</v>
      </c>
      <c r="B30" s="389"/>
      <c r="C30" s="407">
        <v>224013</v>
      </c>
      <c r="D30" s="389"/>
      <c r="E30" s="398">
        <v>0</v>
      </c>
      <c r="F30" s="399"/>
      <c r="G30" s="399"/>
      <c r="H30" s="383"/>
      <c r="I30" s="384"/>
      <c r="J30" s="394"/>
    </row>
    <row r="31" spans="1:10" x14ac:dyDescent="0.2">
      <c r="A31" s="388" t="s">
        <v>137</v>
      </c>
      <c r="B31" s="389"/>
      <c r="C31" s="407" t="s">
        <v>138</v>
      </c>
      <c r="D31" s="389"/>
      <c r="E31" s="398">
        <v>216769</v>
      </c>
      <c r="F31" s="399"/>
      <c r="G31" s="399"/>
    </row>
    <row r="32" spans="1:10" x14ac:dyDescent="0.2">
      <c r="A32" s="388" t="s">
        <v>139</v>
      </c>
      <c r="B32" s="389"/>
      <c r="C32" s="390" t="s">
        <v>140</v>
      </c>
      <c r="D32" s="389"/>
      <c r="E32" s="398">
        <v>35000</v>
      </c>
      <c r="F32" s="399"/>
      <c r="G32" s="399"/>
    </row>
    <row r="33" spans="1:10" hidden="1" x14ac:dyDescent="0.2">
      <c r="A33" s="388"/>
      <c r="B33" s="389"/>
      <c r="C33" s="390"/>
      <c r="D33" s="389"/>
      <c r="E33" s="398"/>
      <c r="F33" s="399"/>
      <c r="G33" s="399"/>
    </row>
    <row r="34" spans="1:10" ht="17.25" x14ac:dyDescent="0.25">
      <c r="A34" s="388" t="s">
        <v>141</v>
      </c>
      <c r="B34" s="389"/>
      <c r="C34" s="390" t="s">
        <v>129</v>
      </c>
      <c r="D34" s="389"/>
      <c r="E34" s="398">
        <v>52279</v>
      </c>
      <c r="F34" s="399"/>
      <c r="G34" s="399"/>
      <c r="H34" s="383"/>
      <c r="I34" s="384"/>
      <c r="J34" s="394"/>
    </row>
    <row r="35" spans="1:10" ht="17.25" hidden="1" x14ac:dyDescent="0.25">
      <c r="A35" s="388"/>
      <c r="B35" s="389"/>
      <c r="C35" s="390"/>
      <c r="D35" s="389"/>
      <c r="E35" s="398">
        <v>0</v>
      </c>
      <c r="F35" s="399"/>
      <c r="G35" s="399"/>
      <c r="H35" s="383"/>
      <c r="I35" s="384"/>
      <c r="J35" s="394"/>
    </row>
    <row r="36" spans="1:10" ht="18" thickBot="1" x14ac:dyDescent="0.3">
      <c r="A36" s="401"/>
      <c r="B36" s="389"/>
      <c r="C36" s="402"/>
      <c r="D36" s="389"/>
      <c r="E36" s="399"/>
      <c r="F36" s="399"/>
      <c r="G36" s="399"/>
      <c r="H36" s="383"/>
      <c r="I36" s="384"/>
      <c r="J36" s="394"/>
    </row>
    <row r="37" spans="1:10" ht="18" thickBot="1" x14ac:dyDescent="0.3">
      <c r="A37" s="403" t="s">
        <v>142</v>
      </c>
      <c r="B37" s="389"/>
      <c r="C37" s="389"/>
      <c r="D37" s="389"/>
      <c r="E37" s="404">
        <f>SUM(E29:E35)</f>
        <v>304048</v>
      </c>
      <c r="F37" s="405"/>
      <c r="G37" s="405"/>
      <c r="H37" s="383"/>
      <c r="I37" s="384"/>
      <c r="J37" s="394"/>
    </row>
    <row r="38" spans="1:10" ht="17.25" x14ac:dyDescent="0.25">
      <c r="A38" s="408"/>
      <c r="B38" s="389"/>
      <c r="C38" s="389"/>
      <c r="D38" s="389"/>
      <c r="E38" s="399"/>
      <c r="F38" s="399"/>
      <c r="G38" s="399"/>
      <c r="H38" s="383"/>
      <c r="I38" s="384"/>
      <c r="J38" s="394"/>
    </row>
    <row r="39" spans="1:10" ht="17.25" x14ac:dyDescent="0.25">
      <c r="A39" s="403" t="s">
        <v>143</v>
      </c>
      <c r="B39" s="389"/>
      <c r="C39" s="389"/>
      <c r="D39" s="389"/>
      <c r="E39" s="399"/>
      <c r="F39" s="399"/>
      <c r="G39" s="399"/>
      <c r="H39" s="383"/>
      <c r="I39" s="400"/>
      <c r="J39" s="394"/>
    </row>
    <row r="40" spans="1:10" ht="17.25" x14ac:dyDescent="0.25">
      <c r="A40" s="388" t="s">
        <v>144</v>
      </c>
      <c r="B40" s="389"/>
      <c r="C40" s="390" t="s">
        <v>129</v>
      </c>
      <c r="D40" s="389"/>
      <c r="E40" s="398">
        <v>34980</v>
      </c>
      <c r="F40" s="399"/>
      <c r="G40" s="399"/>
      <c r="H40" s="383"/>
      <c r="I40" s="400"/>
      <c r="J40" s="394"/>
    </row>
    <row r="41" spans="1:10" ht="18" thickBot="1" x14ac:dyDescent="0.3">
      <c r="A41" s="401"/>
      <c r="B41" s="389"/>
      <c r="C41" s="402"/>
      <c r="D41" s="389"/>
      <c r="E41" s="399"/>
      <c r="F41" s="399"/>
      <c r="G41" s="399"/>
      <c r="H41" s="383"/>
      <c r="I41" s="384"/>
      <c r="J41" s="394"/>
    </row>
    <row r="42" spans="1:10" ht="18" thickBot="1" x14ac:dyDescent="0.3">
      <c r="A42" s="403" t="s">
        <v>145</v>
      </c>
      <c r="B42" s="389"/>
      <c r="C42" s="389"/>
      <c r="D42" s="389"/>
      <c r="E42" s="404">
        <f>SUM(E40:E40)</f>
        <v>34980</v>
      </c>
      <c r="F42" s="405"/>
      <c r="G42" s="405"/>
      <c r="H42" s="409"/>
      <c r="I42" s="400"/>
      <c r="J42" s="379"/>
    </row>
    <row r="43" spans="1:10" ht="17.25" x14ac:dyDescent="0.25">
      <c r="A43" s="408"/>
      <c r="B43" s="389"/>
      <c r="C43" s="389"/>
      <c r="D43" s="389"/>
      <c r="E43" s="399"/>
      <c r="F43" s="399"/>
      <c r="G43" s="399"/>
      <c r="H43" s="410"/>
      <c r="I43" s="400"/>
      <c r="J43" s="379"/>
    </row>
    <row r="44" spans="1:10" ht="17.25" x14ac:dyDescent="0.25">
      <c r="A44" s="403" t="s">
        <v>82</v>
      </c>
      <c r="B44" s="389"/>
      <c r="C44" s="389"/>
      <c r="D44" s="389"/>
      <c r="E44" s="399"/>
      <c r="F44" s="399"/>
      <c r="G44" s="399"/>
      <c r="H44" s="409"/>
      <c r="I44" s="400"/>
      <c r="J44" s="379"/>
    </row>
    <row r="45" spans="1:10" ht="17.25" hidden="1" x14ac:dyDescent="0.25">
      <c r="A45" s="388"/>
      <c r="B45" s="389"/>
      <c r="C45" s="390"/>
      <c r="D45" s="389"/>
      <c r="E45" s="395"/>
      <c r="F45" s="399"/>
      <c r="G45" s="399"/>
      <c r="H45" s="409"/>
      <c r="I45" s="400"/>
      <c r="J45" s="379"/>
    </row>
    <row r="46" spans="1:10" ht="17.25" hidden="1" x14ac:dyDescent="0.25">
      <c r="A46" s="388"/>
      <c r="B46" s="389"/>
      <c r="C46" s="390"/>
      <c r="D46" s="389"/>
      <c r="E46" s="398"/>
      <c r="F46" s="399"/>
      <c r="G46" s="399"/>
      <c r="H46" s="409"/>
      <c r="I46" s="400"/>
      <c r="J46" s="379"/>
    </row>
    <row r="47" spans="1:10" ht="17.25" x14ac:dyDescent="0.25">
      <c r="A47" s="388" t="s">
        <v>146</v>
      </c>
      <c r="B47" s="389"/>
      <c r="C47" s="390" t="s">
        <v>129</v>
      </c>
      <c r="D47" s="389"/>
      <c r="E47" s="398">
        <v>78959</v>
      </c>
      <c r="F47" s="399"/>
      <c r="G47" s="399"/>
      <c r="H47" s="409"/>
      <c r="I47" s="400"/>
      <c r="J47" s="379"/>
    </row>
    <row r="48" spans="1:10" ht="17.25" hidden="1" x14ac:dyDescent="0.25">
      <c r="A48" s="388"/>
      <c r="B48" s="389"/>
      <c r="C48" s="390"/>
      <c r="D48" s="389"/>
      <c r="E48" s="398">
        <v>0</v>
      </c>
      <c r="F48" s="399"/>
      <c r="G48" s="399"/>
      <c r="H48" s="409"/>
      <c r="I48" s="400"/>
      <c r="J48" s="379"/>
    </row>
    <row r="49" spans="1:10" ht="17.25" hidden="1" x14ac:dyDescent="0.25">
      <c r="A49" s="388"/>
      <c r="B49" s="389"/>
      <c r="C49" s="390"/>
      <c r="D49" s="389"/>
      <c r="E49" s="398"/>
      <c r="F49" s="399"/>
      <c r="G49" s="399"/>
      <c r="H49" s="409"/>
      <c r="I49" s="400"/>
      <c r="J49" s="379"/>
    </row>
    <row r="50" spans="1:10" ht="17.25" hidden="1" x14ac:dyDescent="0.25">
      <c r="A50" s="388"/>
      <c r="B50" s="389"/>
      <c r="C50" s="390"/>
      <c r="D50" s="389"/>
      <c r="E50" s="398"/>
      <c r="F50" s="399"/>
      <c r="G50" s="399"/>
      <c r="H50" s="409"/>
      <c r="I50" s="400"/>
      <c r="J50" s="379"/>
    </row>
    <row r="51" spans="1:10" hidden="1" x14ac:dyDescent="0.2">
      <c r="A51" s="388"/>
      <c r="B51" s="389"/>
      <c r="C51" s="390"/>
      <c r="D51" s="389"/>
      <c r="E51" s="398"/>
      <c r="F51" s="399"/>
      <c r="G51" s="399"/>
    </row>
    <row r="52" spans="1:10" hidden="1" x14ac:dyDescent="0.2">
      <c r="A52" s="388"/>
      <c r="B52" s="389"/>
      <c r="C52" s="390"/>
      <c r="D52" s="389"/>
      <c r="E52" s="398"/>
      <c r="F52" s="399"/>
      <c r="G52" s="399"/>
    </row>
    <row r="53" spans="1:10" ht="17.25" hidden="1" x14ac:dyDescent="0.25">
      <c r="A53" s="388"/>
      <c r="B53" s="389"/>
      <c r="C53" s="390"/>
      <c r="D53" s="389"/>
      <c r="E53" s="398"/>
      <c r="F53" s="399"/>
      <c r="G53" s="399"/>
      <c r="H53" s="410"/>
      <c r="I53" s="384"/>
      <c r="J53" s="394"/>
    </row>
    <row r="54" spans="1:10" ht="18" thickBot="1" x14ac:dyDescent="0.3">
      <c r="A54" s="411"/>
      <c r="B54" s="389"/>
      <c r="C54" s="412"/>
      <c r="D54" s="389"/>
      <c r="E54" s="413"/>
      <c r="F54" s="399"/>
      <c r="G54" s="399"/>
      <c r="H54" s="410"/>
      <c r="I54" s="384"/>
    </row>
    <row r="55" spans="1:10" ht="18" thickBot="1" x14ac:dyDescent="0.3">
      <c r="A55" s="403" t="s">
        <v>147</v>
      </c>
      <c r="B55" s="389"/>
      <c r="C55" s="402"/>
      <c r="D55" s="389"/>
      <c r="E55" s="404">
        <f>SUM(E45:E53)</f>
        <v>78959</v>
      </c>
      <c r="F55" s="399"/>
      <c r="G55" s="399"/>
      <c r="H55" s="410"/>
      <c r="I55" s="384"/>
    </row>
    <row r="56" spans="1:10" ht="17.25" x14ac:dyDescent="0.25">
      <c r="A56" s="403"/>
      <c r="B56" s="389"/>
      <c r="C56" s="402"/>
      <c r="D56" s="389"/>
      <c r="E56" s="405"/>
      <c r="F56" s="399"/>
      <c r="G56" s="399"/>
      <c r="H56" s="410"/>
      <c r="I56" s="384"/>
    </row>
    <row r="57" spans="1:10" ht="17.25" x14ac:dyDescent="0.25">
      <c r="A57" s="403" t="s">
        <v>83</v>
      </c>
      <c r="B57" s="389"/>
      <c r="C57" s="414"/>
      <c r="D57" s="389"/>
      <c r="E57" s="415"/>
      <c r="F57" s="399"/>
      <c r="G57" s="399"/>
      <c r="H57" s="410"/>
      <c r="I57" s="384"/>
    </row>
    <row r="58" spans="1:10" ht="17.25" x14ac:dyDescent="0.25">
      <c r="A58" s="388" t="s">
        <v>148</v>
      </c>
      <c r="B58" s="389"/>
      <c r="C58" s="390">
        <v>450002</v>
      </c>
      <c r="D58" s="389"/>
      <c r="E58" s="398">
        <v>100000</v>
      </c>
      <c r="F58" s="399"/>
      <c r="G58" s="399"/>
      <c r="H58" s="410"/>
      <c r="I58" s="384"/>
    </row>
    <row r="59" spans="1:10" ht="17.25" x14ac:dyDescent="0.25">
      <c r="A59" s="388" t="s">
        <v>149</v>
      </c>
      <c r="B59" s="389"/>
      <c r="C59" s="390">
        <v>450051</v>
      </c>
      <c r="D59" s="389"/>
      <c r="E59" s="395">
        <v>150000</v>
      </c>
      <c r="F59" s="399"/>
      <c r="G59" s="399"/>
      <c r="H59" s="410"/>
      <c r="I59" s="400"/>
    </row>
    <row r="60" spans="1:10" ht="17.25" hidden="1" x14ac:dyDescent="0.25">
      <c r="A60" s="388"/>
      <c r="B60" s="389"/>
      <c r="C60" s="390"/>
      <c r="D60" s="389"/>
      <c r="E60" s="398">
        <v>0</v>
      </c>
      <c r="F60" s="399"/>
      <c r="G60" s="399"/>
      <c r="H60" s="410"/>
      <c r="I60" s="400"/>
    </row>
    <row r="61" spans="1:10" ht="17.25" x14ac:dyDescent="0.25">
      <c r="A61" s="388" t="s">
        <v>150</v>
      </c>
      <c r="B61" s="389"/>
      <c r="C61" s="390" t="s">
        <v>129</v>
      </c>
      <c r="D61" s="389"/>
      <c r="E61" s="398">
        <v>46142</v>
      </c>
      <c r="F61" s="399"/>
      <c r="G61" s="399"/>
      <c r="H61" s="410"/>
      <c r="I61" s="400"/>
    </row>
    <row r="62" spans="1:10" ht="17.25" hidden="1" x14ac:dyDescent="0.25">
      <c r="A62" s="388"/>
      <c r="B62" s="389"/>
      <c r="C62" s="390"/>
      <c r="D62" s="389"/>
      <c r="E62" s="398">
        <v>0</v>
      </c>
      <c r="F62" s="399"/>
      <c r="G62" s="399"/>
      <c r="H62" s="410"/>
      <c r="I62" s="400"/>
    </row>
    <row r="63" spans="1:10" ht="17.25" hidden="1" x14ac:dyDescent="0.25">
      <c r="A63" s="388"/>
      <c r="B63" s="389"/>
      <c r="C63" s="390"/>
      <c r="D63" s="389"/>
      <c r="E63" s="398">
        <v>0</v>
      </c>
      <c r="F63" s="399"/>
      <c r="G63" s="399"/>
      <c r="H63" s="410"/>
      <c r="I63" s="400"/>
    </row>
    <row r="64" spans="1:10" ht="18" thickBot="1" x14ac:dyDescent="0.3">
      <c r="F64" s="399"/>
      <c r="G64" s="399"/>
      <c r="H64" s="410"/>
      <c r="I64" s="400"/>
    </row>
    <row r="65" spans="1:9" ht="18" thickBot="1" x14ac:dyDescent="0.3">
      <c r="A65" s="403" t="s">
        <v>151</v>
      </c>
      <c r="B65" s="389"/>
      <c r="C65" s="402"/>
      <c r="D65" s="389"/>
      <c r="E65" s="404">
        <f>SUM(E58:E63)</f>
        <v>296142</v>
      </c>
      <c r="F65" s="399"/>
      <c r="G65" s="399"/>
      <c r="H65" s="383"/>
      <c r="I65" s="384"/>
    </row>
    <row r="66" spans="1:9" ht="17.25" x14ac:dyDescent="0.25">
      <c r="A66" s="403"/>
      <c r="B66" s="389"/>
      <c r="C66" s="402"/>
      <c r="D66" s="389"/>
      <c r="E66" s="405"/>
      <c r="F66" s="399"/>
      <c r="G66" s="399"/>
      <c r="H66" s="383"/>
      <c r="I66" s="384"/>
    </row>
    <row r="67" spans="1:9" ht="18" thickBot="1" x14ac:dyDescent="0.3">
      <c r="F67" s="405"/>
      <c r="G67" s="405"/>
      <c r="H67" s="383"/>
      <c r="I67" s="384"/>
    </row>
    <row r="68" spans="1:9" ht="15.75" thickBot="1" x14ac:dyDescent="0.25">
      <c r="A68" s="417" t="s">
        <v>152</v>
      </c>
      <c r="B68" s="389"/>
      <c r="C68" s="418"/>
      <c r="D68" s="389"/>
      <c r="E68" s="419">
        <f>+E55+E42+E37+E20+E65+E26</f>
        <v>1524058</v>
      </c>
      <c r="F68" s="420"/>
      <c r="G68" s="420"/>
      <c r="I68" s="416"/>
    </row>
    <row r="69" spans="1:9" ht="15.75" thickTop="1" x14ac:dyDescent="0.2">
      <c r="E69" s="421"/>
      <c r="F69" s="422"/>
      <c r="G69" s="422"/>
      <c r="I69" s="416"/>
    </row>
    <row r="70" spans="1:9" x14ac:dyDescent="0.2">
      <c r="E70" s="423"/>
      <c r="F70" s="424"/>
      <c r="G70" s="424"/>
      <c r="I70" s="416"/>
    </row>
    <row r="71" spans="1:9" ht="17.25" x14ac:dyDescent="0.25">
      <c r="E71" s="425"/>
      <c r="H71" s="383"/>
      <c r="I71" s="400"/>
    </row>
    <row r="72" spans="1:9" ht="17.25" x14ac:dyDescent="0.25">
      <c r="E72" s="425"/>
      <c r="H72" s="383"/>
      <c r="I72" s="384"/>
    </row>
    <row r="73" spans="1:9" ht="17.25" x14ac:dyDescent="0.25">
      <c r="H73" s="383"/>
      <c r="I73" s="400"/>
    </row>
    <row r="74" spans="1:9" ht="17.25" x14ac:dyDescent="0.25">
      <c r="H74" s="383"/>
      <c r="I74" s="384"/>
    </row>
  </sheetData>
  <printOptions horizontalCentered="1"/>
  <pageMargins left="0.3" right="0.3" top="0.5" bottom="0.5" header="0.5" footer="0.5"/>
  <pageSetup scale="76" orientation="portrait" blackAndWhite="1" r:id="rId1"/>
  <ignoredErrors>
    <ignoredError sqref="C31:C32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D39E1-6189-434A-AAFA-0554D6B517D8}">
  <dimension ref="A1:IY102"/>
  <sheetViews>
    <sheetView showOutlineSymbols="0" view="pageBreakPreview" zoomScaleSheetLayoutView="100" workbookViewId="0">
      <selection activeCell="A7" sqref="A7"/>
    </sheetView>
  </sheetViews>
  <sheetFormatPr defaultColWidth="9.6640625" defaultRowHeight="12.75" x14ac:dyDescent="0.2"/>
  <cols>
    <col min="1" max="1" width="15.77734375" style="430" customWidth="1"/>
    <col min="2" max="2" width="2" style="434" customWidth="1"/>
    <col min="3" max="3" width="27.77734375" style="430" customWidth="1"/>
    <col min="4" max="4" width="2" style="434" customWidth="1"/>
    <col min="5" max="5" width="15.77734375" style="430" customWidth="1"/>
    <col min="6" max="6" width="2" style="434" customWidth="1"/>
    <col min="7" max="7" width="15.77734375" style="430" customWidth="1"/>
    <col min="8" max="9" width="1.6640625" style="430" customWidth="1"/>
    <col min="10" max="16384" width="9.6640625" style="430"/>
  </cols>
  <sheetData>
    <row r="1" spans="1:259" ht="27" x14ac:dyDescent="0.35">
      <c r="A1" s="426" t="s">
        <v>5</v>
      </c>
      <c r="B1" s="427"/>
      <c r="C1" s="428"/>
      <c r="D1" s="429"/>
      <c r="E1" s="428"/>
      <c r="F1" s="429"/>
      <c r="G1" s="429"/>
    </row>
    <row r="2" spans="1:259" ht="23.25" x14ac:dyDescent="0.3">
      <c r="A2" s="431" t="s">
        <v>1</v>
      </c>
      <c r="B2" s="427"/>
      <c r="C2" s="428"/>
      <c r="D2" s="429"/>
      <c r="E2" s="428"/>
      <c r="F2" s="429"/>
      <c r="G2" s="429"/>
    </row>
    <row r="3" spans="1:259" ht="21" x14ac:dyDescent="0.3">
      <c r="A3" s="432" t="s">
        <v>153</v>
      </c>
      <c r="B3" s="427"/>
      <c r="C3" s="428"/>
      <c r="D3" s="429"/>
      <c r="E3" s="428"/>
      <c r="F3" s="429"/>
      <c r="G3" s="429"/>
    </row>
    <row r="4" spans="1:259" ht="15" customHeight="1" x14ac:dyDescent="0.3">
      <c r="A4" s="432"/>
      <c r="B4" s="427"/>
      <c r="C4" s="428"/>
      <c r="D4" s="429"/>
      <c r="E4" s="428"/>
      <c r="F4" s="429"/>
      <c r="G4" s="429"/>
    </row>
    <row r="5" spans="1:259" ht="18.75" x14ac:dyDescent="0.3">
      <c r="A5" s="433" t="s">
        <v>39</v>
      </c>
      <c r="B5" s="427"/>
      <c r="C5" s="428"/>
      <c r="D5" s="429"/>
      <c r="E5" s="428"/>
      <c r="F5" s="429"/>
      <c r="G5" s="429"/>
    </row>
    <row r="6" spans="1:259" ht="15" customHeight="1" x14ac:dyDescent="0.2">
      <c r="A6" s="429"/>
      <c r="B6" s="429"/>
      <c r="C6" s="428"/>
      <c r="D6" s="429"/>
      <c r="E6" s="428"/>
      <c r="F6" s="429"/>
      <c r="G6" s="429"/>
    </row>
    <row r="7" spans="1:259" ht="15" customHeight="1" x14ac:dyDescent="0.2">
      <c r="B7" s="427"/>
      <c r="C7" s="429"/>
      <c r="D7" s="429"/>
      <c r="E7" s="429"/>
      <c r="F7" s="429"/>
      <c r="G7" s="429"/>
    </row>
    <row r="8" spans="1:259" ht="15" customHeight="1" x14ac:dyDescent="0.2">
      <c r="A8" s="434"/>
      <c r="C8" s="434"/>
      <c r="E8" s="434"/>
      <c r="G8" s="434"/>
    </row>
    <row r="9" spans="1:259" s="437" customFormat="1" ht="15" customHeight="1" thickBot="1" x14ac:dyDescent="0.3">
      <c r="A9" s="435" t="s">
        <v>154</v>
      </c>
      <c r="B9" s="435"/>
      <c r="C9" s="435" t="s">
        <v>155</v>
      </c>
      <c r="D9" s="435"/>
      <c r="E9" s="435" t="s">
        <v>58</v>
      </c>
      <c r="F9" s="435"/>
      <c r="G9" s="435" t="s">
        <v>156</v>
      </c>
      <c r="H9" s="436"/>
      <c r="I9" s="436"/>
      <c r="J9" s="436"/>
      <c r="K9" s="436"/>
      <c r="L9" s="436"/>
      <c r="M9" s="436"/>
      <c r="N9" s="436"/>
      <c r="O9" s="436"/>
      <c r="P9" s="436"/>
      <c r="Q9" s="436"/>
      <c r="R9" s="436"/>
      <c r="S9" s="436"/>
      <c r="T9" s="436"/>
      <c r="U9" s="436"/>
      <c r="V9" s="436"/>
      <c r="W9" s="436"/>
      <c r="X9" s="436"/>
      <c r="Y9" s="436"/>
      <c r="Z9" s="436"/>
      <c r="AA9" s="436"/>
      <c r="AB9" s="436"/>
      <c r="AC9" s="436"/>
      <c r="AD9" s="436"/>
      <c r="AE9" s="436"/>
      <c r="AF9" s="436"/>
      <c r="AG9" s="436"/>
      <c r="AH9" s="436"/>
      <c r="AI9" s="436"/>
      <c r="AJ9" s="436"/>
      <c r="AK9" s="436"/>
      <c r="AL9" s="436"/>
      <c r="AM9" s="436"/>
      <c r="AN9" s="436"/>
      <c r="AO9" s="436"/>
      <c r="AP9" s="436"/>
      <c r="AQ9" s="436"/>
      <c r="AR9" s="436"/>
      <c r="AS9" s="436"/>
      <c r="AT9" s="436"/>
      <c r="AU9" s="436"/>
      <c r="AV9" s="436"/>
      <c r="AW9" s="436"/>
      <c r="AX9" s="436"/>
      <c r="AY9" s="436"/>
      <c r="AZ9" s="436"/>
      <c r="BA9" s="436"/>
      <c r="BB9" s="436"/>
      <c r="BC9" s="436"/>
      <c r="BD9" s="436"/>
      <c r="BE9" s="436"/>
      <c r="BF9" s="436"/>
      <c r="BG9" s="436"/>
      <c r="BH9" s="436"/>
      <c r="BI9" s="436"/>
      <c r="BJ9" s="436"/>
      <c r="BK9" s="436"/>
      <c r="BL9" s="436"/>
      <c r="BM9" s="436"/>
      <c r="BN9" s="436"/>
      <c r="BO9" s="436"/>
      <c r="BP9" s="436"/>
      <c r="BQ9" s="436"/>
      <c r="BR9" s="436"/>
      <c r="BS9" s="436"/>
      <c r="BT9" s="436"/>
      <c r="BU9" s="436"/>
      <c r="BV9" s="436"/>
      <c r="BW9" s="436"/>
      <c r="BX9" s="436"/>
      <c r="BY9" s="436"/>
      <c r="BZ9" s="436"/>
      <c r="CA9" s="436"/>
      <c r="CB9" s="436"/>
      <c r="CC9" s="436"/>
      <c r="CD9" s="436"/>
      <c r="CE9" s="436"/>
      <c r="CF9" s="436"/>
      <c r="CG9" s="436"/>
      <c r="CH9" s="436"/>
      <c r="CI9" s="436"/>
      <c r="CJ9" s="436"/>
      <c r="CK9" s="436"/>
      <c r="CL9" s="436"/>
      <c r="CM9" s="436"/>
      <c r="CN9" s="436"/>
      <c r="CO9" s="436"/>
      <c r="CP9" s="436"/>
      <c r="CQ9" s="436"/>
      <c r="CR9" s="436"/>
      <c r="CS9" s="436"/>
      <c r="CT9" s="436"/>
      <c r="CU9" s="436"/>
      <c r="CV9" s="436"/>
      <c r="CW9" s="436"/>
      <c r="CX9" s="436"/>
      <c r="CY9" s="436"/>
      <c r="CZ9" s="436"/>
      <c r="DA9" s="436"/>
      <c r="DB9" s="436"/>
      <c r="DC9" s="436"/>
      <c r="DD9" s="436"/>
      <c r="DE9" s="436"/>
      <c r="DF9" s="436"/>
      <c r="DG9" s="436"/>
      <c r="DH9" s="436"/>
      <c r="DI9" s="436"/>
      <c r="DJ9" s="436"/>
      <c r="DK9" s="436"/>
      <c r="DL9" s="436"/>
      <c r="DM9" s="436"/>
      <c r="DN9" s="436"/>
      <c r="DO9" s="436"/>
      <c r="DP9" s="436"/>
      <c r="DQ9" s="436"/>
      <c r="DR9" s="436"/>
      <c r="DS9" s="436"/>
      <c r="DT9" s="436"/>
      <c r="DU9" s="436"/>
      <c r="DV9" s="436"/>
      <c r="DW9" s="436"/>
      <c r="DX9" s="436"/>
      <c r="DY9" s="436"/>
      <c r="DZ9" s="436"/>
      <c r="EA9" s="436"/>
      <c r="EB9" s="436"/>
      <c r="EC9" s="436"/>
      <c r="ED9" s="436"/>
      <c r="EE9" s="436"/>
      <c r="EF9" s="436"/>
      <c r="EG9" s="436"/>
      <c r="EH9" s="436"/>
      <c r="EI9" s="436"/>
      <c r="EJ9" s="436"/>
      <c r="EK9" s="436"/>
      <c r="EL9" s="436"/>
      <c r="EM9" s="436"/>
      <c r="EN9" s="436"/>
      <c r="EO9" s="436"/>
      <c r="EP9" s="436"/>
      <c r="EQ9" s="436"/>
      <c r="ER9" s="436"/>
      <c r="ES9" s="436"/>
      <c r="ET9" s="436"/>
      <c r="EU9" s="436"/>
      <c r="EV9" s="436"/>
      <c r="EW9" s="436"/>
      <c r="EX9" s="436"/>
      <c r="EY9" s="436"/>
      <c r="EZ9" s="436"/>
      <c r="FA9" s="436"/>
      <c r="FB9" s="436"/>
      <c r="FC9" s="436"/>
      <c r="FD9" s="436"/>
      <c r="FE9" s="436"/>
      <c r="FF9" s="436"/>
      <c r="FG9" s="436"/>
      <c r="FH9" s="436"/>
      <c r="FI9" s="436"/>
      <c r="FJ9" s="436"/>
      <c r="FK9" s="436"/>
      <c r="FL9" s="436"/>
      <c r="FM9" s="436"/>
      <c r="FN9" s="436"/>
      <c r="FO9" s="436"/>
      <c r="FP9" s="436"/>
      <c r="FQ9" s="436"/>
      <c r="FR9" s="436"/>
      <c r="FS9" s="436"/>
      <c r="FT9" s="436"/>
      <c r="FU9" s="436"/>
      <c r="FV9" s="436"/>
      <c r="FW9" s="436"/>
      <c r="FX9" s="436"/>
      <c r="FY9" s="436"/>
      <c r="FZ9" s="436"/>
      <c r="GA9" s="436"/>
      <c r="GB9" s="436"/>
      <c r="GC9" s="436"/>
      <c r="GD9" s="436"/>
      <c r="GE9" s="436"/>
      <c r="GF9" s="436"/>
      <c r="GG9" s="436"/>
      <c r="GH9" s="436"/>
      <c r="GI9" s="436"/>
      <c r="GJ9" s="436"/>
      <c r="GK9" s="436"/>
      <c r="GL9" s="436"/>
      <c r="GM9" s="436"/>
      <c r="GN9" s="436"/>
      <c r="GO9" s="436"/>
      <c r="GP9" s="436"/>
      <c r="GQ9" s="436"/>
      <c r="GR9" s="436"/>
      <c r="GS9" s="436"/>
      <c r="GT9" s="436"/>
      <c r="GU9" s="436"/>
      <c r="GV9" s="436"/>
      <c r="GW9" s="436"/>
      <c r="GX9" s="436"/>
      <c r="GY9" s="436"/>
      <c r="GZ9" s="436"/>
      <c r="HA9" s="436"/>
      <c r="HB9" s="436"/>
      <c r="HC9" s="436"/>
      <c r="HD9" s="436"/>
      <c r="HE9" s="436"/>
      <c r="HF9" s="436"/>
      <c r="HG9" s="436"/>
      <c r="HH9" s="436"/>
      <c r="HI9" s="436"/>
      <c r="HJ9" s="436"/>
      <c r="HK9" s="436"/>
      <c r="HL9" s="436"/>
      <c r="HM9" s="436"/>
      <c r="HN9" s="436"/>
      <c r="HO9" s="436"/>
      <c r="HP9" s="436"/>
      <c r="HQ9" s="436"/>
      <c r="HR9" s="436"/>
      <c r="HS9" s="436"/>
      <c r="HT9" s="436"/>
      <c r="HU9" s="436"/>
      <c r="HV9" s="436"/>
      <c r="HW9" s="436"/>
      <c r="HX9" s="436"/>
      <c r="HY9" s="436"/>
      <c r="HZ9" s="436"/>
      <c r="IA9" s="436"/>
      <c r="IB9" s="436"/>
      <c r="IC9" s="436"/>
      <c r="ID9" s="436"/>
      <c r="IE9" s="436"/>
      <c r="IF9" s="436"/>
      <c r="IG9" s="436"/>
      <c r="IH9" s="436"/>
      <c r="II9" s="436"/>
      <c r="IJ9" s="436"/>
      <c r="IK9" s="436"/>
      <c r="IL9" s="436"/>
      <c r="IM9" s="436"/>
      <c r="IN9" s="436"/>
      <c r="IO9" s="436"/>
      <c r="IP9" s="436"/>
      <c r="IQ9" s="436"/>
      <c r="IR9" s="436"/>
      <c r="IS9" s="436"/>
      <c r="IT9" s="436"/>
      <c r="IU9" s="436"/>
      <c r="IV9" s="436"/>
      <c r="IW9" s="436"/>
      <c r="IX9" s="436"/>
      <c r="IY9" s="436"/>
    </row>
    <row r="10" spans="1:259" s="437" customFormat="1" ht="15" customHeight="1" x14ac:dyDescent="0.25">
      <c r="A10" s="438"/>
      <c r="B10" s="439"/>
      <c r="C10" s="440"/>
      <c r="D10" s="441"/>
      <c r="E10" s="440"/>
      <c r="F10" s="441"/>
      <c r="G10" s="440"/>
    </row>
    <row r="11" spans="1:259" s="437" customFormat="1" ht="15" hidden="1" customHeight="1" x14ac:dyDescent="0.25">
      <c r="A11" s="442" t="s">
        <v>157</v>
      </c>
      <c r="B11" s="439"/>
      <c r="C11" s="443" t="s">
        <v>158</v>
      </c>
      <c r="D11" s="441"/>
      <c r="E11" s="444">
        <v>1303686</v>
      </c>
      <c r="F11" s="445"/>
      <c r="G11" s="444">
        <v>612895</v>
      </c>
      <c r="H11" s="446"/>
    </row>
    <row r="12" spans="1:259" s="437" customFormat="1" ht="15" hidden="1" customHeight="1" x14ac:dyDescent="0.25">
      <c r="A12" s="442"/>
      <c r="B12" s="439"/>
      <c r="C12" s="443" t="s">
        <v>159</v>
      </c>
      <c r="D12" s="441"/>
      <c r="E12" s="444">
        <v>997604</v>
      </c>
      <c r="F12" s="445"/>
      <c r="G12" s="444">
        <v>518341</v>
      </c>
      <c r="H12" s="446"/>
    </row>
    <row r="13" spans="1:259" s="437" customFormat="1" ht="15" hidden="1" customHeight="1" x14ac:dyDescent="0.25">
      <c r="A13" s="439"/>
      <c r="B13" s="439"/>
      <c r="D13" s="441"/>
      <c r="E13" s="446"/>
      <c r="F13" s="445"/>
      <c r="G13" s="445"/>
      <c r="H13" s="446"/>
    </row>
    <row r="14" spans="1:259" s="437" customFormat="1" ht="15" hidden="1" customHeight="1" x14ac:dyDescent="0.25">
      <c r="A14" s="442" t="s">
        <v>160</v>
      </c>
      <c r="B14" s="439"/>
      <c r="C14" s="443" t="s">
        <v>158</v>
      </c>
      <c r="D14" s="441"/>
      <c r="E14" s="444">
        <v>266000</v>
      </c>
      <c r="F14" s="445"/>
      <c r="G14" s="444">
        <v>609814</v>
      </c>
      <c r="H14" s="446"/>
    </row>
    <row r="15" spans="1:259" s="437" customFormat="1" ht="15" hidden="1" customHeight="1" x14ac:dyDescent="0.25">
      <c r="A15" s="442"/>
      <c r="B15" s="439"/>
      <c r="C15" s="443" t="s">
        <v>159</v>
      </c>
      <c r="D15" s="441"/>
      <c r="E15" s="444">
        <v>148500</v>
      </c>
      <c r="F15" s="445"/>
      <c r="G15" s="444">
        <v>466720</v>
      </c>
      <c r="H15" s="446"/>
    </row>
    <row r="16" spans="1:259" s="437" customFormat="1" ht="15" hidden="1" customHeight="1" x14ac:dyDescent="0.25">
      <c r="A16" s="439"/>
      <c r="B16" s="439"/>
      <c r="D16" s="441"/>
      <c r="E16" s="446"/>
      <c r="F16" s="445"/>
      <c r="G16" s="445"/>
      <c r="H16" s="446"/>
    </row>
    <row r="17" spans="1:8" s="437" customFormat="1" ht="15" hidden="1" customHeight="1" x14ac:dyDescent="0.25">
      <c r="A17" s="442" t="s">
        <v>161</v>
      </c>
      <c r="B17" s="439"/>
      <c r="C17" s="443" t="s">
        <v>158</v>
      </c>
      <c r="D17" s="441"/>
      <c r="E17" s="444">
        <v>149000</v>
      </c>
      <c r="F17" s="445"/>
      <c r="G17" s="444">
        <v>217692</v>
      </c>
      <c r="H17" s="446"/>
    </row>
    <row r="18" spans="1:8" s="437" customFormat="1" ht="15" hidden="1" customHeight="1" x14ac:dyDescent="0.25">
      <c r="A18" s="442"/>
      <c r="B18" s="439"/>
      <c r="C18" s="443" t="s">
        <v>159</v>
      </c>
      <c r="D18" s="441"/>
      <c r="E18" s="444">
        <v>149000</v>
      </c>
      <c r="F18" s="445"/>
      <c r="G18" s="444">
        <v>148506</v>
      </c>
      <c r="H18" s="446"/>
    </row>
    <row r="19" spans="1:8" s="437" customFormat="1" ht="15" hidden="1" customHeight="1" x14ac:dyDescent="0.25">
      <c r="A19" s="439"/>
      <c r="B19" s="439"/>
      <c r="D19" s="441"/>
      <c r="E19" s="446"/>
      <c r="F19" s="445"/>
      <c r="G19" s="445"/>
      <c r="H19" s="446"/>
    </row>
    <row r="20" spans="1:8" s="437" customFormat="1" ht="15" hidden="1" customHeight="1" x14ac:dyDescent="0.25">
      <c r="A20" s="442" t="s">
        <v>162</v>
      </c>
      <c r="B20" s="439"/>
      <c r="C20" s="443" t="s">
        <v>158</v>
      </c>
      <c r="D20" s="441"/>
      <c r="E20" s="444">
        <v>174000</v>
      </c>
      <c r="F20" s="445"/>
      <c r="G20" s="444">
        <v>298784</v>
      </c>
      <c r="H20" s="446"/>
    </row>
    <row r="21" spans="1:8" s="437" customFormat="1" ht="15" hidden="1" customHeight="1" x14ac:dyDescent="0.25">
      <c r="A21" s="442"/>
      <c r="B21" s="439"/>
      <c r="C21" s="443" t="s">
        <v>159</v>
      </c>
      <c r="D21" s="441"/>
      <c r="E21" s="444">
        <v>174000</v>
      </c>
      <c r="F21" s="445"/>
      <c r="G21" s="444">
        <v>186011</v>
      </c>
      <c r="H21" s="446"/>
    </row>
    <row r="22" spans="1:8" s="437" customFormat="1" ht="15" hidden="1" customHeight="1" x14ac:dyDescent="0.25">
      <c r="A22" s="439"/>
      <c r="B22" s="439"/>
      <c r="D22" s="441"/>
      <c r="E22" s="446"/>
      <c r="F22" s="445"/>
      <c r="G22" s="445"/>
      <c r="H22" s="446"/>
    </row>
    <row r="23" spans="1:8" s="437" customFormat="1" ht="15" hidden="1" customHeight="1" x14ac:dyDescent="0.25">
      <c r="A23" s="442" t="s">
        <v>163</v>
      </c>
      <c r="B23" s="439"/>
      <c r="C23" s="443" t="s">
        <v>158</v>
      </c>
      <c r="D23" s="441"/>
      <c r="E23" s="444">
        <v>197000</v>
      </c>
      <c r="F23" s="445"/>
      <c r="G23" s="444">
        <v>336059</v>
      </c>
      <c r="H23" s="446"/>
    </row>
    <row r="24" spans="1:8" s="437" customFormat="1" ht="15" hidden="1" customHeight="1" x14ac:dyDescent="0.25">
      <c r="A24" s="442"/>
      <c r="B24" s="439"/>
      <c r="C24" s="443" t="s">
        <v>159</v>
      </c>
      <c r="D24" s="441"/>
      <c r="E24" s="444">
        <v>197000</v>
      </c>
      <c r="F24" s="445"/>
      <c r="G24" s="444">
        <v>214603</v>
      </c>
      <c r="H24" s="446"/>
    </row>
    <row r="25" spans="1:8" s="437" customFormat="1" ht="15" hidden="1" customHeight="1" x14ac:dyDescent="0.25">
      <c r="A25" s="439"/>
      <c r="B25" s="439"/>
      <c r="D25" s="441"/>
      <c r="E25" s="446"/>
      <c r="F25" s="445"/>
      <c r="G25" s="445"/>
      <c r="H25" s="446"/>
    </row>
    <row r="26" spans="1:8" s="437" customFormat="1" ht="15" hidden="1" customHeight="1" x14ac:dyDescent="0.25">
      <c r="A26" s="442" t="s">
        <v>164</v>
      </c>
      <c r="B26" s="439"/>
      <c r="C26" s="443" t="s">
        <v>158</v>
      </c>
      <c r="D26" s="441"/>
      <c r="E26" s="444">
        <v>389238</v>
      </c>
      <c r="F26" s="445"/>
      <c r="G26" s="444">
        <v>501662</v>
      </c>
      <c r="H26" s="446"/>
    </row>
    <row r="27" spans="1:8" s="437" customFormat="1" ht="15" hidden="1" customHeight="1" x14ac:dyDescent="0.25">
      <c r="A27" s="442"/>
      <c r="B27" s="439"/>
      <c r="C27" s="443" t="s">
        <v>159</v>
      </c>
      <c r="D27" s="441"/>
      <c r="E27" s="444">
        <v>389238</v>
      </c>
      <c r="F27" s="445"/>
      <c r="G27" s="444">
        <v>270043</v>
      </c>
      <c r="H27" s="446"/>
    </row>
    <row r="28" spans="1:8" s="437" customFormat="1" ht="15" hidden="1" customHeight="1" x14ac:dyDescent="0.25">
      <c r="A28" s="439"/>
      <c r="B28" s="439"/>
      <c r="D28" s="441"/>
      <c r="E28" s="446"/>
      <c r="F28" s="445"/>
      <c r="G28" s="445"/>
      <c r="H28" s="446"/>
    </row>
    <row r="29" spans="1:8" s="437" customFormat="1" ht="15" hidden="1" customHeight="1" x14ac:dyDescent="0.25">
      <c r="A29" s="442" t="s">
        <v>165</v>
      </c>
      <c r="B29" s="439"/>
      <c r="C29" s="443" t="s">
        <v>158</v>
      </c>
      <c r="D29" s="441"/>
      <c r="E29" s="444">
        <v>488749</v>
      </c>
      <c r="F29" s="445"/>
      <c r="G29" s="444">
        <v>473025</v>
      </c>
      <c r="H29" s="446"/>
    </row>
    <row r="30" spans="1:8" s="437" customFormat="1" ht="15" hidden="1" customHeight="1" x14ac:dyDescent="0.25">
      <c r="A30" s="442"/>
      <c r="B30" s="439"/>
      <c r="C30" s="443" t="s">
        <v>159</v>
      </c>
      <c r="D30" s="441"/>
      <c r="E30" s="444">
        <v>488749</v>
      </c>
      <c r="F30" s="445"/>
      <c r="G30" s="444">
        <v>351262</v>
      </c>
      <c r="H30" s="446"/>
    </row>
    <row r="31" spans="1:8" s="437" customFormat="1" ht="15" hidden="1" customHeight="1" x14ac:dyDescent="0.25">
      <c r="A31" s="439"/>
      <c r="B31" s="439"/>
      <c r="D31" s="441"/>
      <c r="E31" s="446"/>
      <c r="F31" s="445"/>
      <c r="G31" s="445"/>
      <c r="H31" s="446"/>
    </row>
    <row r="32" spans="1:8" s="437" customFormat="1" ht="15" hidden="1" customHeight="1" x14ac:dyDescent="0.25">
      <c r="A32" s="442" t="s">
        <v>166</v>
      </c>
      <c r="B32" s="439"/>
      <c r="C32" s="443" t="s">
        <v>158</v>
      </c>
      <c r="D32" s="441"/>
      <c r="E32" s="444">
        <v>765291</v>
      </c>
      <c r="F32" s="445"/>
      <c r="G32" s="447">
        <v>563045</v>
      </c>
      <c r="H32" s="446"/>
    </row>
    <row r="33" spans="1:8" s="437" customFormat="1" ht="15" hidden="1" customHeight="1" x14ac:dyDescent="0.25">
      <c r="A33" s="442"/>
      <c r="B33" s="439"/>
      <c r="C33" s="443" t="s">
        <v>159</v>
      </c>
      <c r="D33" s="441"/>
      <c r="E33" s="444">
        <v>765291</v>
      </c>
      <c r="F33" s="445"/>
      <c r="G33" s="447">
        <v>254762</v>
      </c>
      <c r="H33" s="446"/>
    </row>
    <row r="34" spans="1:8" s="437" customFormat="1" ht="15" hidden="1" customHeight="1" x14ac:dyDescent="0.25">
      <c r="A34" s="439"/>
      <c r="B34" s="439"/>
      <c r="D34" s="441"/>
      <c r="E34" s="446"/>
      <c r="F34" s="445"/>
      <c r="G34" s="445"/>
      <c r="H34" s="446"/>
    </row>
    <row r="35" spans="1:8" s="437" customFormat="1" ht="15" hidden="1" customHeight="1" x14ac:dyDescent="0.25">
      <c r="A35" s="442" t="s">
        <v>167</v>
      </c>
      <c r="B35" s="439"/>
      <c r="C35" s="443" t="s">
        <v>158</v>
      </c>
      <c r="D35" s="441"/>
      <c r="E35" s="444">
        <v>840344</v>
      </c>
      <c r="F35" s="445"/>
      <c r="G35" s="444">
        <v>666476</v>
      </c>
      <c r="H35" s="446"/>
    </row>
    <row r="36" spans="1:8" s="437" customFormat="1" ht="15" hidden="1" customHeight="1" x14ac:dyDescent="0.25">
      <c r="A36" s="442"/>
      <c r="B36" s="439"/>
      <c r="C36" s="443" t="s">
        <v>159</v>
      </c>
      <c r="D36" s="441"/>
      <c r="E36" s="444">
        <f>E35</f>
        <v>840344</v>
      </c>
      <c r="F36" s="445"/>
      <c r="G36" s="444">
        <v>380737</v>
      </c>
      <c r="H36" s="446"/>
    </row>
    <row r="37" spans="1:8" s="437" customFormat="1" ht="15" hidden="1" customHeight="1" x14ac:dyDescent="0.25">
      <c r="A37" s="441"/>
      <c r="B37" s="441"/>
      <c r="D37" s="441"/>
      <c r="E37" s="446"/>
      <c r="F37" s="445"/>
      <c r="G37" s="445"/>
      <c r="H37" s="446"/>
    </row>
    <row r="38" spans="1:8" s="437" customFormat="1" ht="15" hidden="1" customHeight="1" x14ac:dyDescent="0.25">
      <c r="A38" s="442" t="s">
        <v>168</v>
      </c>
      <c r="B38" s="439"/>
      <c r="C38" s="443" t="s">
        <v>158</v>
      </c>
      <c r="D38" s="441"/>
      <c r="E38" s="444">
        <v>848165</v>
      </c>
      <c r="F38" s="445"/>
      <c r="G38" s="444">
        <v>743075</v>
      </c>
      <c r="H38" s="446"/>
    </row>
    <row r="39" spans="1:8" s="437" customFormat="1" ht="15" hidden="1" customHeight="1" x14ac:dyDescent="0.25">
      <c r="A39" s="443"/>
      <c r="B39" s="441"/>
      <c r="C39" s="443" t="s">
        <v>159</v>
      </c>
      <c r="D39" s="441"/>
      <c r="E39" s="444">
        <f>E38</f>
        <v>848165</v>
      </c>
      <c r="F39" s="445"/>
      <c r="G39" s="444">
        <v>346671</v>
      </c>
      <c r="H39" s="446"/>
    </row>
    <row r="40" spans="1:8" s="437" customFormat="1" ht="15" hidden="1" customHeight="1" x14ac:dyDescent="0.25">
      <c r="A40" s="441"/>
      <c r="B40" s="441"/>
      <c r="D40" s="441"/>
      <c r="E40" s="446"/>
      <c r="F40" s="445"/>
      <c r="G40" s="445"/>
      <c r="H40" s="446"/>
    </row>
    <row r="41" spans="1:8" s="437" customFormat="1" ht="15" hidden="1" customHeight="1" x14ac:dyDescent="0.25">
      <c r="A41" s="442" t="s">
        <v>169</v>
      </c>
      <c r="B41" s="439"/>
      <c r="C41" s="443" t="s">
        <v>158</v>
      </c>
      <c r="D41" s="441"/>
      <c r="E41" s="444">
        <v>914608</v>
      </c>
      <c r="F41" s="445"/>
      <c r="G41" s="444">
        <v>845373</v>
      </c>
      <c r="H41" s="446"/>
    </row>
    <row r="42" spans="1:8" s="437" customFormat="1" ht="15" hidden="1" customHeight="1" x14ac:dyDescent="0.25">
      <c r="A42" s="443"/>
      <c r="B42" s="441"/>
      <c r="C42" s="443" t="s">
        <v>159</v>
      </c>
      <c r="D42" s="441"/>
      <c r="E42" s="444">
        <f>E41</f>
        <v>914608</v>
      </c>
      <c r="F42" s="445"/>
      <c r="G42" s="444">
        <v>411684</v>
      </c>
      <c r="H42" s="446"/>
    </row>
    <row r="43" spans="1:8" s="437" customFormat="1" ht="15" hidden="1" customHeight="1" x14ac:dyDescent="0.25">
      <c r="A43" s="441"/>
      <c r="B43" s="441"/>
      <c r="D43" s="441"/>
      <c r="E43" s="446"/>
      <c r="F43" s="445"/>
      <c r="G43" s="445"/>
      <c r="H43" s="446"/>
    </row>
    <row r="44" spans="1:8" s="437" customFormat="1" ht="15" hidden="1" customHeight="1" x14ac:dyDescent="0.25">
      <c r="A44" s="442" t="s">
        <v>170</v>
      </c>
      <c r="B44" s="439"/>
      <c r="C44" s="443" t="s">
        <v>158</v>
      </c>
      <c r="D44" s="441"/>
      <c r="E44" s="444">
        <v>1093059</v>
      </c>
      <c r="F44" s="445"/>
      <c r="G44" s="444">
        <v>906335</v>
      </c>
    </row>
    <row r="45" spans="1:8" s="437" customFormat="1" ht="15" hidden="1" customHeight="1" x14ac:dyDescent="0.25">
      <c r="A45" s="443"/>
      <c r="B45" s="441"/>
      <c r="C45" s="443" t="s">
        <v>159</v>
      </c>
      <c r="D45" s="441"/>
      <c r="E45" s="444">
        <f>E44</f>
        <v>1093059</v>
      </c>
      <c r="F45" s="445"/>
      <c r="G45" s="444">
        <v>438747</v>
      </c>
      <c r="H45" s="446"/>
    </row>
    <row r="46" spans="1:8" s="437" customFormat="1" ht="15" hidden="1" customHeight="1" x14ac:dyDescent="0.25">
      <c r="A46" s="441"/>
      <c r="B46" s="441"/>
      <c r="D46" s="441"/>
      <c r="E46" s="446"/>
      <c r="F46" s="445"/>
      <c r="G46" s="445"/>
      <c r="H46" s="446"/>
    </row>
    <row r="47" spans="1:8" s="437" customFormat="1" ht="15" hidden="1" customHeight="1" x14ac:dyDescent="0.25">
      <c r="A47" s="442" t="s">
        <v>171</v>
      </c>
      <c r="B47" s="439"/>
      <c r="C47" s="443" t="s">
        <v>158</v>
      </c>
      <c r="D47" s="441"/>
      <c r="E47" s="444">
        <v>1126357</v>
      </c>
      <c r="F47" s="445"/>
      <c r="G47" s="444">
        <v>874962</v>
      </c>
    </row>
    <row r="48" spans="1:8" s="437" customFormat="1" ht="15" hidden="1" customHeight="1" x14ac:dyDescent="0.25">
      <c r="A48" s="443"/>
      <c r="B48" s="441"/>
      <c r="C48" s="443" t="s">
        <v>159</v>
      </c>
      <c r="D48" s="441"/>
      <c r="E48" s="444">
        <f>E47</f>
        <v>1126357</v>
      </c>
      <c r="F48" s="445"/>
      <c r="G48" s="444">
        <v>422150</v>
      </c>
      <c r="H48" s="446"/>
    </row>
    <row r="49" spans="1:10" s="437" customFormat="1" ht="15" hidden="1" customHeight="1" x14ac:dyDescent="0.25">
      <c r="A49" s="441"/>
      <c r="B49" s="441"/>
      <c r="D49" s="441"/>
      <c r="E49" s="446"/>
      <c r="F49" s="445"/>
      <c r="G49" s="445"/>
      <c r="H49" s="446"/>
    </row>
    <row r="50" spans="1:10" s="437" customFormat="1" ht="18" hidden="1" customHeight="1" x14ac:dyDescent="0.25">
      <c r="A50" s="442" t="s">
        <v>172</v>
      </c>
      <c r="B50" s="439"/>
      <c r="C50" s="443" t="s">
        <v>158</v>
      </c>
      <c r="D50" s="441"/>
      <c r="E50" s="448">
        <v>1437282</v>
      </c>
      <c r="F50" s="445"/>
      <c r="G50" s="448">
        <v>1334348</v>
      </c>
      <c r="H50" s="446"/>
    </row>
    <row r="51" spans="1:10" s="437" customFormat="1" ht="18" hidden="1" customHeight="1" x14ac:dyDescent="0.25">
      <c r="A51" s="443"/>
      <c r="B51" s="441"/>
      <c r="C51" s="443" t="s">
        <v>159</v>
      </c>
      <c r="D51" s="441"/>
      <c r="E51" s="448">
        <f>E50</f>
        <v>1437282</v>
      </c>
      <c r="F51" s="445"/>
      <c r="G51" s="448">
        <v>1241279</v>
      </c>
      <c r="H51" s="446"/>
    </row>
    <row r="52" spans="1:10" s="437" customFormat="1" ht="18" hidden="1" customHeight="1" x14ac:dyDescent="0.25">
      <c r="A52" s="441"/>
      <c r="B52" s="441"/>
      <c r="D52" s="441"/>
      <c r="E52" s="446"/>
      <c r="F52" s="445"/>
      <c r="G52" s="445"/>
      <c r="H52" s="446"/>
    </row>
    <row r="53" spans="1:10" s="437" customFormat="1" ht="18" hidden="1" customHeight="1" x14ac:dyDescent="0.25">
      <c r="A53" s="442" t="s">
        <v>173</v>
      </c>
      <c r="B53" s="439"/>
      <c r="C53" s="443" t="s">
        <v>158</v>
      </c>
      <c r="D53" s="441"/>
      <c r="E53" s="448">
        <v>1975358</v>
      </c>
      <c r="F53" s="445"/>
      <c r="G53" s="448">
        <v>1408417</v>
      </c>
      <c r="H53" s="449"/>
      <c r="I53" s="436"/>
      <c r="J53" s="436"/>
    </row>
    <row r="54" spans="1:10" s="437" customFormat="1" ht="18" hidden="1" customHeight="1" x14ac:dyDescent="0.25">
      <c r="A54" s="443"/>
      <c r="B54" s="441"/>
      <c r="C54" s="443" t="s">
        <v>159</v>
      </c>
      <c r="D54" s="441"/>
      <c r="E54" s="448">
        <f>E53</f>
        <v>1975358</v>
      </c>
      <c r="F54" s="445"/>
      <c r="G54" s="448">
        <v>1498378</v>
      </c>
      <c r="H54" s="446"/>
    </row>
    <row r="55" spans="1:10" s="437" customFormat="1" ht="18" hidden="1" customHeight="1" x14ac:dyDescent="0.25">
      <c r="A55" s="441"/>
      <c r="B55" s="441"/>
      <c r="D55" s="441"/>
      <c r="E55" s="446"/>
      <c r="F55" s="445"/>
      <c r="G55" s="445"/>
      <c r="H55" s="446"/>
    </row>
    <row r="56" spans="1:10" s="437" customFormat="1" ht="18" hidden="1" customHeight="1" x14ac:dyDescent="0.25">
      <c r="A56" s="442" t="s">
        <v>174</v>
      </c>
      <c r="B56" s="439"/>
      <c r="C56" s="443" t="s">
        <v>158</v>
      </c>
      <c r="D56" s="441"/>
      <c r="E56" s="448">
        <v>2082215</v>
      </c>
      <c r="F56" s="445"/>
      <c r="G56" s="448">
        <v>1667736</v>
      </c>
    </row>
    <row r="57" spans="1:10" s="437" customFormat="1" ht="18" hidden="1" customHeight="1" x14ac:dyDescent="0.25">
      <c r="A57" s="443"/>
      <c r="B57" s="441"/>
      <c r="C57" s="443" t="s">
        <v>159</v>
      </c>
      <c r="D57" s="441"/>
      <c r="E57" s="448">
        <v>2082215</v>
      </c>
      <c r="F57" s="445"/>
      <c r="G57" s="448">
        <v>1524084</v>
      </c>
    </row>
    <row r="58" spans="1:10" s="437" customFormat="1" ht="18" hidden="1" customHeight="1" x14ac:dyDescent="0.25">
      <c r="A58" s="441"/>
      <c r="B58" s="441"/>
      <c r="C58" s="441"/>
      <c r="D58" s="441"/>
      <c r="E58" s="450"/>
      <c r="F58" s="445"/>
      <c r="G58" s="445"/>
    </row>
    <row r="59" spans="1:10" s="437" customFormat="1" ht="18" hidden="1" customHeight="1" x14ac:dyDescent="0.25">
      <c r="A59" s="442" t="s">
        <v>175</v>
      </c>
      <c r="B59" s="439"/>
      <c r="C59" s="443" t="s">
        <v>158</v>
      </c>
      <c r="D59" s="441"/>
      <c r="E59" s="448">
        <v>2090528</v>
      </c>
      <c r="F59" s="445"/>
      <c r="G59" s="448">
        <v>1879009</v>
      </c>
    </row>
    <row r="60" spans="1:10" s="437" customFormat="1" ht="18" hidden="1" customHeight="1" x14ac:dyDescent="0.25">
      <c r="A60" s="443"/>
      <c r="B60" s="441"/>
      <c r="C60" s="443" t="s">
        <v>159</v>
      </c>
      <c r="D60" s="441"/>
      <c r="E60" s="448">
        <v>2090528</v>
      </c>
      <c r="F60" s="445"/>
      <c r="G60" s="448">
        <v>1421243</v>
      </c>
    </row>
    <row r="61" spans="1:10" s="437" customFormat="1" ht="18" hidden="1" customHeight="1" x14ac:dyDescent="0.25">
      <c r="A61" s="441"/>
      <c r="B61" s="441"/>
      <c r="C61" s="441"/>
      <c r="D61" s="441"/>
      <c r="E61" s="450"/>
      <c r="F61" s="445"/>
      <c r="G61" s="445"/>
    </row>
    <row r="62" spans="1:10" s="437" customFormat="1" ht="18" hidden="1" customHeight="1" x14ac:dyDescent="0.25">
      <c r="A62" s="442" t="s">
        <v>176</v>
      </c>
      <c r="B62" s="439"/>
      <c r="C62" s="443" t="s">
        <v>158</v>
      </c>
      <c r="D62" s="441"/>
      <c r="E62" s="451">
        <v>2248515</v>
      </c>
      <c r="F62" s="445"/>
      <c r="G62" s="448">
        <v>1874974</v>
      </c>
    </row>
    <row r="63" spans="1:10" s="437" customFormat="1" ht="18" hidden="1" customHeight="1" x14ac:dyDescent="0.25">
      <c r="A63" s="443"/>
      <c r="B63" s="441"/>
      <c r="C63" s="443" t="s">
        <v>159</v>
      </c>
      <c r="D63" s="441"/>
      <c r="E63" s="451">
        <v>2248515</v>
      </c>
      <c r="F63" s="445"/>
      <c r="G63" s="448">
        <v>1418145</v>
      </c>
    </row>
    <row r="64" spans="1:10" s="437" customFormat="1" ht="18" hidden="1" customHeight="1" x14ac:dyDescent="0.25">
      <c r="A64" s="441"/>
      <c r="B64" s="441"/>
      <c r="C64" s="441"/>
      <c r="D64" s="441"/>
      <c r="E64" s="452"/>
      <c r="F64" s="445"/>
      <c r="G64" s="445"/>
    </row>
    <row r="65" spans="1:7" s="437" customFormat="1" ht="18" hidden="1" customHeight="1" x14ac:dyDescent="0.25">
      <c r="A65" s="442" t="s">
        <v>177</v>
      </c>
      <c r="B65" s="439"/>
      <c r="C65" s="443" t="s">
        <v>158</v>
      </c>
      <c r="D65" s="441"/>
      <c r="E65" s="451">
        <v>2126501</v>
      </c>
      <c r="F65" s="445"/>
      <c r="G65" s="451">
        <v>1812407</v>
      </c>
    </row>
    <row r="66" spans="1:7" s="437" customFormat="1" ht="18" hidden="1" customHeight="1" x14ac:dyDescent="0.25">
      <c r="A66" s="443"/>
      <c r="B66" s="441"/>
      <c r="C66" s="443" t="s">
        <v>159</v>
      </c>
      <c r="D66" s="441"/>
      <c r="E66" s="451">
        <v>2126501</v>
      </c>
      <c r="F66" s="445"/>
      <c r="G66" s="451">
        <v>1383521</v>
      </c>
    </row>
    <row r="67" spans="1:7" s="437" customFormat="1" ht="18" hidden="1" customHeight="1" x14ac:dyDescent="0.25">
      <c r="A67" s="441"/>
      <c r="B67" s="441"/>
      <c r="C67" s="441"/>
      <c r="D67" s="441"/>
      <c r="E67" s="452"/>
      <c r="F67" s="445"/>
      <c r="G67" s="445"/>
    </row>
    <row r="68" spans="1:7" s="437" customFormat="1" ht="18" hidden="1" customHeight="1" x14ac:dyDescent="0.25">
      <c r="A68" s="442" t="s">
        <v>178</v>
      </c>
      <c r="B68" s="439"/>
      <c r="C68" s="443" t="s">
        <v>158</v>
      </c>
      <c r="D68" s="441"/>
      <c r="E68" s="451">
        <v>2088023</v>
      </c>
      <c r="F68" s="445"/>
      <c r="G68" s="451">
        <v>1836856</v>
      </c>
    </row>
    <row r="69" spans="1:7" s="437" customFormat="1" ht="18" hidden="1" customHeight="1" x14ac:dyDescent="0.25">
      <c r="A69" s="443"/>
      <c r="B69" s="441"/>
      <c r="C69" s="443" t="s">
        <v>159</v>
      </c>
      <c r="D69" s="441"/>
      <c r="E69" s="451">
        <v>2088023</v>
      </c>
      <c r="F69" s="445"/>
      <c r="G69" s="451">
        <v>1388716</v>
      </c>
    </row>
    <row r="70" spans="1:7" s="437" customFormat="1" ht="18" hidden="1" customHeight="1" x14ac:dyDescent="0.25">
      <c r="A70" s="443"/>
      <c r="B70" s="441"/>
      <c r="C70" s="443"/>
      <c r="D70" s="441"/>
      <c r="E70" s="451"/>
      <c r="F70" s="445"/>
      <c r="G70" s="444"/>
    </row>
    <row r="71" spans="1:7" s="437" customFormat="1" ht="18" hidden="1" customHeight="1" x14ac:dyDescent="0.25">
      <c r="A71" s="453" t="s">
        <v>179</v>
      </c>
      <c r="B71" s="454"/>
      <c r="C71" s="455" t="s">
        <v>158</v>
      </c>
      <c r="D71" s="456"/>
      <c r="E71" s="451">
        <v>1999026</v>
      </c>
      <c r="F71" s="457"/>
      <c r="G71" s="451">
        <v>1774783</v>
      </c>
    </row>
    <row r="72" spans="1:7" s="437" customFormat="1" ht="18" hidden="1" customHeight="1" x14ac:dyDescent="0.25">
      <c r="A72" s="455"/>
      <c r="B72" s="456"/>
      <c r="C72" s="455" t="s">
        <v>159</v>
      </c>
      <c r="D72" s="456"/>
      <c r="E72" s="451">
        <v>1999026</v>
      </c>
      <c r="F72" s="457"/>
      <c r="G72" s="451">
        <v>1403408</v>
      </c>
    </row>
    <row r="73" spans="1:7" s="437" customFormat="1" ht="18" hidden="1" customHeight="1" x14ac:dyDescent="0.25">
      <c r="A73" s="443"/>
      <c r="B73" s="441"/>
      <c r="C73" s="443"/>
      <c r="D73" s="441"/>
      <c r="E73" s="451"/>
      <c r="F73" s="445"/>
      <c r="G73" s="444"/>
    </row>
    <row r="74" spans="1:7" s="437" customFormat="1" ht="18" hidden="1" customHeight="1" x14ac:dyDescent="0.25">
      <c r="A74" s="453" t="s">
        <v>180</v>
      </c>
      <c r="B74" s="454"/>
      <c r="C74" s="455" t="s">
        <v>158</v>
      </c>
      <c r="D74" s="456"/>
      <c r="E74" s="451">
        <v>2121565</v>
      </c>
      <c r="F74" s="457"/>
      <c r="G74" s="451">
        <v>1898468</v>
      </c>
    </row>
    <row r="75" spans="1:7" s="437" customFormat="1" ht="18" hidden="1" customHeight="1" x14ac:dyDescent="0.25">
      <c r="A75" s="455"/>
      <c r="B75" s="456"/>
      <c r="C75" s="455" t="s">
        <v>159</v>
      </c>
      <c r="D75" s="456"/>
      <c r="E75" s="451">
        <v>2121565</v>
      </c>
      <c r="F75" s="457"/>
      <c r="G75" s="451">
        <v>1562463</v>
      </c>
    </row>
    <row r="76" spans="1:7" s="437" customFormat="1" ht="18" hidden="1" customHeight="1" x14ac:dyDescent="0.25">
      <c r="A76" s="456"/>
      <c r="B76" s="456"/>
      <c r="C76" s="456"/>
      <c r="D76" s="456"/>
      <c r="E76" s="452"/>
      <c r="F76" s="457"/>
      <c r="G76" s="452"/>
    </row>
    <row r="77" spans="1:7" s="437" customFormat="1" ht="18" hidden="1" customHeight="1" x14ac:dyDescent="0.25">
      <c r="A77" s="453" t="s">
        <v>181</v>
      </c>
      <c r="B77" s="454"/>
      <c r="C77" s="455" t="s">
        <v>158</v>
      </c>
      <c r="D77" s="456"/>
      <c r="E77" s="451">
        <v>2941721</v>
      </c>
      <c r="F77" s="457"/>
      <c r="G77" s="451">
        <v>1844804</v>
      </c>
    </row>
    <row r="78" spans="1:7" s="437" customFormat="1" ht="18" hidden="1" customHeight="1" x14ac:dyDescent="0.25">
      <c r="A78" s="455"/>
      <c r="B78" s="456"/>
      <c r="C78" s="455" t="s">
        <v>159</v>
      </c>
      <c r="D78" s="456"/>
      <c r="E78" s="451">
        <v>2941721</v>
      </c>
      <c r="F78" s="457"/>
      <c r="G78" s="451">
        <v>2529295</v>
      </c>
    </row>
    <row r="79" spans="1:7" s="437" customFormat="1" ht="18" hidden="1" customHeight="1" x14ac:dyDescent="0.25">
      <c r="A79" s="441"/>
      <c r="B79" s="441"/>
      <c r="C79" s="441"/>
      <c r="D79" s="441"/>
      <c r="E79" s="452"/>
      <c r="F79" s="445"/>
      <c r="G79" s="445"/>
    </row>
    <row r="80" spans="1:7" s="437" customFormat="1" ht="18" hidden="1" customHeight="1" x14ac:dyDescent="0.25">
      <c r="A80" s="453" t="s">
        <v>182</v>
      </c>
      <c r="B80" s="454"/>
      <c r="C80" s="455" t="s">
        <v>158</v>
      </c>
      <c r="D80" s="456"/>
      <c r="E80" s="451">
        <v>4890472</v>
      </c>
      <c r="F80" s="457"/>
      <c r="G80" s="451">
        <v>3628428</v>
      </c>
    </row>
    <row r="81" spans="1:10" s="437" customFormat="1" ht="18" hidden="1" customHeight="1" x14ac:dyDescent="0.25">
      <c r="A81" s="455"/>
      <c r="B81" s="456"/>
      <c r="C81" s="455" t="s">
        <v>159</v>
      </c>
      <c r="D81" s="456"/>
      <c r="E81" s="451">
        <v>4890472</v>
      </c>
      <c r="F81" s="457"/>
      <c r="G81" s="451">
        <v>3355013</v>
      </c>
    </row>
    <row r="82" spans="1:10" s="437" customFormat="1" ht="18" hidden="1" customHeight="1" x14ac:dyDescent="0.25">
      <c r="A82" s="441"/>
      <c r="B82" s="441"/>
      <c r="C82" s="441"/>
      <c r="D82" s="441"/>
      <c r="E82" s="452"/>
      <c r="F82" s="445"/>
      <c r="G82" s="445"/>
    </row>
    <row r="83" spans="1:10" s="437" customFormat="1" ht="18" hidden="1" customHeight="1" x14ac:dyDescent="0.25">
      <c r="A83" s="453" t="s">
        <v>183</v>
      </c>
      <c r="B83" s="454"/>
      <c r="C83" s="455" t="s">
        <v>158</v>
      </c>
      <c r="D83" s="456"/>
      <c r="E83" s="451">
        <v>4970330</v>
      </c>
      <c r="F83" s="457"/>
      <c r="G83" s="451">
        <v>3487934</v>
      </c>
    </row>
    <row r="84" spans="1:10" s="437" customFormat="1" ht="18" hidden="1" customHeight="1" x14ac:dyDescent="0.25">
      <c r="A84" s="455"/>
      <c r="B84" s="456"/>
      <c r="C84" s="455" t="s">
        <v>159</v>
      </c>
      <c r="D84" s="456"/>
      <c r="E84" s="451">
        <v>4970330</v>
      </c>
      <c r="F84" s="457"/>
      <c r="G84" s="451">
        <v>3451000</v>
      </c>
    </row>
    <row r="85" spans="1:10" s="437" customFormat="1" ht="18" hidden="1" customHeight="1" x14ac:dyDescent="0.25">
      <c r="A85" s="441"/>
      <c r="B85" s="441"/>
      <c r="C85" s="441"/>
      <c r="D85" s="441"/>
      <c r="E85" s="452"/>
      <c r="F85" s="445"/>
      <c r="G85" s="445"/>
    </row>
    <row r="86" spans="1:10" s="437" customFormat="1" ht="18" customHeight="1" x14ac:dyDescent="0.25">
      <c r="A86" s="453" t="s">
        <v>184</v>
      </c>
      <c r="B86" s="454"/>
      <c r="C86" s="455" t="s">
        <v>158</v>
      </c>
      <c r="D86" s="456"/>
      <c r="E86" s="451">
        <v>4005102</v>
      </c>
      <c r="F86" s="457"/>
      <c r="G86" s="451">
        <v>2819278</v>
      </c>
    </row>
    <row r="87" spans="1:10" s="437" customFormat="1" ht="18" customHeight="1" x14ac:dyDescent="0.25">
      <c r="A87" s="455"/>
      <c r="B87" s="456"/>
      <c r="C87" s="455" t="s">
        <v>159</v>
      </c>
      <c r="D87" s="456"/>
      <c r="E87" s="451">
        <v>4005102</v>
      </c>
      <c r="F87" s="457"/>
      <c r="G87" s="451">
        <v>2627299</v>
      </c>
    </row>
    <row r="88" spans="1:10" ht="15" customHeight="1" x14ac:dyDescent="0.25">
      <c r="A88" s="441"/>
      <c r="B88" s="441"/>
      <c r="C88" s="441"/>
      <c r="D88" s="441"/>
      <c r="E88" s="452"/>
      <c r="F88" s="445"/>
      <c r="G88" s="445"/>
    </row>
    <row r="89" spans="1:10" ht="15" customHeight="1" x14ac:dyDescent="0.25">
      <c r="A89" s="453" t="s">
        <v>185</v>
      </c>
      <c r="B89" s="454"/>
      <c r="C89" s="455" t="s">
        <v>158</v>
      </c>
      <c r="D89" s="456"/>
      <c r="E89" s="451">
        <v>3738722</v>
      </c>
      <c r="F89" s="457"/>
      <c r="G89" s="451">
        <f>E89</f>
        <v>3738722</v>
      </c>
    </row>
    <row r="90" spans="1:10" ht="15" customHeight="1" x14ac:dyDescent="0.25">
      <c r="A90" s="455"/>
      <c r="B90" s="456"/>
      <c r="C90" s="455" t="s">
        <v>159</v>
      </c>
      <c r="D90" s="456"/>
      <c r="E90" s="451">
        <v>3738722</v>
      </c>
      <c r="F90" s="457"/>
      <c r="G90" s="451">
        <f>E90</f>
        <v>3738722</v>
      </c>
    </row>
    <row r="91" spans="1:10" ht="15" customHeight="1" x14ac:dyDescent="0.25">
      <c r="A91" s="441"/>
      <c r="B91" s="441"/>
      <c r="C91" s="441"/>
      <c r="D91" s="441"/>
      <c r="E91" s="452"/>
      <c r="F91" s="445"/>
      <c r="G91" s="445"/>
    </row>
    <row r="92" spans="1:10" ht="15" customHeight="1" x14ac:dyDescent="0.25">
      <c r="A92" s="453" t="s">
        <v>186</v>
      </c>
      <c r="B92" s="454"/>
      <c r="C92" s="455" t="s">
        <v>158</v>
      </c>
      <c r="D92" s="456"/>
      <c r="E92" s="451">
        <v>3963217</v>
      </c>
      <c r="F92" s="457"/>
      <c r="G92" s="451"/>
      <c r="J92" s="458"/>
    </row>
    <row r="93" spans="1:10" ht="15" customHeight="1" x14ac:dyDescent="0.25">
      <c r="A93" s="455"/>
      <c r="B93" s="456"/>
      <c r="C93" s="455" t="s">
        <v>159</v>
      </c>
      <c r="D93" s="456"/>
      <c r="E93" s="451">
        <v>3963217</v>
      </c>
      <c r="F93" s="457"/>
      <c r="G93" s="451"/>
    </row>
    <row r="94" spans="1:10" ht="15" customHeight="1" x14ac:dyDescent="0.25">
      <c r="A94" s="456"/>
      <c r="B94" s="456"/>
      <c r="C94" s="456"/>
      <c r="D94" s="456"/>
      <c r="E94" s="452"/>
      <c r="F94" s="457"/>
      <c r="G94" s="452"/>
    </row>
    <row r="95" spans="1:10" ht="15" customHeight="1" x14ac:dyDescent="0.2">
      <c r="A95" s="434"/>
      <c r="G95" s="434"/>
    </row>
    <row r="96" spans="1:10" ht="15" customHeight="1" x14ac:dyDescent="0.25">
      <c r="A96" s="441" t="s">
        <v>187</v>
      </c>
      <c r="G96" s="434"/>
    </row>
    <row r="97" spans="1:7" ht="15" customHeight="1" x14ac:dyDescent="0.25">
      <c r="A97" s="441" t="s">
        <v>188</v>
      </c>
      <c r="G97" s="434"/>
    </row>
    <row r="98" spans="1:7" ht="15" customHeight="1" x14ac:dyDescent="0.2">
      <c r="C98" s="428"/>
      <c r="D98" s="429"/>
      <c r="E98" s="428"/>
      <c r="F98" s="429"/>
    </row>
    <row r="99" spans="1:7" ht="15" customHeight="1" x14ac:dyDescent="0.25">
      <c r="A99" s="459" t="s">
        <v>189</v>
      </c>
      <c r="B99" s="429"/>
      <c r="C99" s="428"/>
      <c r="D99" s="429"/>
      <c r="E99" s="428"/>
      <c r="F99" s="429"/>
      <c r="G99" s="428"/>
    </row>
    <row r="100" spans="1:7" ht="15" customHeight="1" x14ac:dyDescent="0.25">
      <c r="A100" s="459" t="s">
        <v>190</v>
      </c>
    </row>
    <row r="101" spans="1:7" ht="15" customHeight="1" x14ac:dyDescent="0.25">
      <c r="A101" s="459" t="s">
        <v>191</v>
      </c>
    </row>
    <row r="102" spans="1:7" ht="15" customHeight="1" x14ac:dyDescent="0.25">
      <c r="A102" s="459" t="s">
        <v>192</v>
      </c>
    </row>
  </sheetData>
  <printOptions horizontalCentered="1"/>
  <pageMargins left="0.5" right="0.5" top="0.5" bottom="0.5" header="0.5" footer="0.5"/>
  <pageSetup scale="83" orientation="portrait" r:id="rId1"/>
  <headerFooter alignWithMargins="0">
    <oddFooter xml:space="preserve">&amp;C&amp;"Times New Roman,Regular"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C0173-435F-40CB-B5A1-749F466091E4}">
  <dimension ref="A1:J205"/>
  <sheetViews>
    <sheetView showOutlineSymbols="0" view="pageBreakPreview" zoomScaleSheetLayoutView="100" workbookViewId="0">
      <selection activeCell="B7" sqref="B7"/>
    </sheetView>
  </sheetViews>
  <sheetFormatPr defaultColWidth="9.6640625" defaultRowHeight="12.75" x14ac:dyDescent="0.2"/>
  <cols>
    <col min="1" max="1" width="9.6640625" style="430"/>
    <col min="2" max="2" width="15.77734375" style="469" customWidth="1"/>
    <col min="3" max="3" width="2" style="463" customWidth="1"/>
    <col min="4" max="4" width="38.109375" style="430" customWidth="1"/>
    <col min="5" max="5" width="2" style="434" customWidth="1"/>
    <col min="6" max="6" width="15.77734375" style="430" customWidth="1"/>
    <col min="7" max="7" width="2" style="434" customWidth="1"/>
    <col min="8" max="8" width="15.77734375" style="430" customWidth="1"/>
    <col min="9" max="16384" width="9.6640625" style="430"/>
  </cols>
  <sheetData>
    <row r="1" spans="1:9" ht="27" x14ac:dyDescent="0.35">
      <c r="A1" s="434"/>
      <c r="B1" s="460" t="s">
        <v>5</v>
      </c>
      <c r="C1" s="427"/>
      <c r="D1" s="428"/>
      <c r="E1" s="429"/>
      <c r="F1" s="428"/>
      <c r="G1" s="429"/>
      <c r="H1" s="428"/>
      <c r="I1" s="434"/>
    </row>
    <row r="2" spans="1:9" ht="23.25" x14ac:dyDescent="0.3">
      <c r="A2" s="434"/>
      <c r="B2" s="431" t="s">
        <v>2</v>
      </c>
      <c r="C2" s="427"/>
      <c r="D2" s="428"/>
      <c r="E2" s="429"/>
      <c r="F2" s="428"/>
      <c r="G2" s="429"/>
      <c r="H2" s="428"/>
      <c r="I2" s="434"/>
    </row>
    <row r="3" spans="1:9" ht="21.75" x14ac:dyDescent="0.3">
      <c r="A3" s="434"/>
      <c r="B3" s="461" t="s">
        <v>153</v>
      </c>
      <c r="C3" s="427"/>
      <c r="D3" s="428"/>
      <c r="E3" s="429"/>
      <c r="F3" s="428"/>
      <c r="G3" s="429"/>
      <c r="H3" s="428"/>
      <c r="I3" s="434"/>
    </row>
    <row r="4" spans="1:9" ht="15" customHeight="1" x14ac:dyDescent="0.3">
      <c r="A4" s="434"/>
      <c r="B4" s="461"/>
      <c r="C4" s="427"/>
      <c r="D4" s="428"/>
      <c r="E4" s="429"/>
      <c r="F4" s="428"/>
      <c r="G4" s="429"/>
      <c r="H4" s="428"/>
      <c r="I4" s="434"/>
    </row>
    <row r="5" spans="1:9" ht="18.75" x14ac:dyDescent="0.3">
      <c r="A5" s="434"/>
      <c r="B5" s="462" t="s">
        <v>39</v>
      </c>
      <c r="C5" s="427"/>
      <c r="D5" s="428"/>
      <c r="E5" s="429"/>
      <c r="F5" s="428"/>
      <c r="G5" s="429"/>
      <c r="H5" s="428"/>
      <c r="I5" s="434"/>
    </row>
    <row r="6" spans="1:9" ht="15" customHeight="1" x14ac:dyDescent="0.2">
      <c r="A6" s="434"/>
      <c r="B6" s="428"/>
      <c r="C6" s="429"/>
      <c r="D6" s="428"/>
      <c r="E6" s="429"/>
      <c r="F6" s="428"/>
      <c r="G6" s="429"/>
      <c r="H6" s="428"/>
      <c r="I6" s="434"/>
    </row>
    <row r="7" spans="1:9" ht="15" customHeight="1" x14ac:dyDescent="0.2">
      <c r="A7" s="434"/>
      <c r="B7" s="430"/>
      <c r="C7" s="427"/>
      <c r="D7" s="429"/>
      <c r="E7" s="429"/>
      <c r="F7" s="429"/>
      <c r="G7" s="429"/>
      <c r="H7" s="429"/>
      <c r="I7" s="434"/>
    </row>
    <row r="8" spans="1:9" ht="15" customHeight="1" x14ac:dyDescent="0.2">
      <c r="A8" s="434"/>
      <c r="B8" s="463"/>
      <c r="D8" s="434"/>
      <c r="F8" s="434"/>
      <c r="H8" s="434"/>
      <c r="I8" s="434"/>
    </row>
    <row r="9" spans="1:9" ht="15" customHeight="1" thickBot="1" x14ac:dyDescent="0.25">
      <c r="A9" s="434"/>
      <c r="B9" s="435" t="s">
        <v>154</v>
      </c>
      <c r="C9" s="435"/>
      <c r="D9" s="435" t="s">
        <v>193</v>
      </c>
      <c r="E9" s="435"/>
      <c r="F9" s="435" t="s">
        <v>58</v>
      </c>
      <c r="G9" s="435"/>
      <c r="H9" s="435" t="s">
        <v>194</v>
      </c>
      <c r="I9" s="434"/>
    </row>
    <row r="10" spans="1:9" ht="15" customHeight="1" x14ac:dyDescent="0.25">
      <c r="A10" s="434"/>
      <c r="B10" s="438"/>
      <c r="C10" s="439"/>
      <c r="D10" s="440"/>
      <c r="E10" s="441"/>
      <c r="F10" s="440"/>
      <c r="G10" s="441"/>
      <c r="H10" s="440"/>
      <c r="I10" s="434"/>
    </row>
    <row r="11" spans="1:9" ht="15" hidden="1" customHeight="1" x14ac:dyDescent="0.25">
      <c r="A11" s="434"/>
      <c r="B11" s="442" t="s">
        <v>157</v>
      </c>
      <c r="C11" s="439"/>
      <c r="D11" s="443" t="s">
        <v>158</v>
      </c>
      <c r="E11" s="441"/>
      <c r="F11" s="444">
        <v>987739</v>
      </c>
      <c r="G11" s="445"/>
      <c r="H11" s="444">
        <v>1987400</v>
      </c>
      <c r="I11" s="434"/>
    </row>
    <row r="12" spans="1:9" ht="15" hidden="1" customHeight="1" x14ac:dyDescent="0.25">
      <c r="A12" s="434"/>
      <c r="B12" s="442"/>
      <c r="C12" s="439"/>
      <c r="D12" s="443" t="s">
        <v>159</v>
      </c>
      <c r="E12" s="441"/>
      <c r="F12" s="444">
        <f>F11</f>
        <v>987739</v>
      </c>
      <c r="G12" s="445"/>
      <c r="H12" s="444">
        <v>1809153</v>
      </c>
      <c r="I12" s="434"/>
    </row>
    <row r="13" spans="1:9" ht="15" hidden="1" customHeight="1" x14ac:dyDescent="0.25">
      <c r="A13" s="434"/>
      <c r="B13" s="436"/>
      <c r="C13" s="439"/>
      <c r="D13" s="437"/>
      <c r="E13" s="441"/>
      <c r="F13" s="446"/>
      <c r="G13" s="445"/>
      <c r="H13" s="446"/>
      <c r="I13" s="434"/>
    </row>
    <row r="14" spans="1:9" ht="15" hidden="1" customHeight="1" x14ac:dyDescent="0.25">
      <c r="A14" s="434"/>
      <c r="B14" s="442" t="s">
        <v>160</v>
      </c>
      <c r="C14" s="439"/>
      <c r="D14" s="443" t="s">
        <v>158</v>
      </c>
      <c r="E14" s="441"/>
      <c r="F14" s="444">
        <v>1294224</v>
      </c>
      <c r="G14" s="445"/>
      <c r="H14" s="444">
        <v>4571195</v>
      </c>
      <c r="I14" s="434"/>
    </row>
    <row r="15" spans="1:9" ht="15" hidden="1" customHeight="1" x14ac:dyDescent="0.25">
      <c r="A15" s="434"/>
      <c r="B15" s="442"/>
      <c r="C15" s="439"/>
      <c r="D15" s="443" t="s">
        <v>159</v>
      </c>
      <c r="E15" s="441"/>
      <c r="F15" s="444">
        <v>1294224</v>
      </c>
      <c r="G15" s="445"/>
      <c r="H15" s="444">
        <v>4355543</v>
      </c>
      <c r="I15" s="434"/>
    </row>
    <row r="16" spans="1:9" ht="15" hidden="1" customHeight="1" x14ac:dyDescent="0.25">
      <c r="A16" s="434"/>
      <c r="B16" s="436"/>
      <c r="C16" s="439"/>
      <c r="D16" s="437"/>
      <c r="E16" s="441"/>
      <c r="F16" s="446"/>
      <c r="G16" s="445"/>
      <c r="H16" s="446"/>
      <c r="I16" s="434"/>
    </row>
    <row r="17" spans="1:9" ht="15" hidden="1" customHeight="1" x14ac:dyDescent="0.25">
      <c r="A17" s="434"/>
      <c r="B17" s="442" t="s">
        <v>161</v>
      </c>
      <c r="C17" s="439"/>
      <c r="D17" s="443" t="s">
        <v>158</v>
      </c>
      <c r="E17" s="441"/>
      <c r="F17" s="444">
        <v>2268000</v>
      </c>
      <c r="G17" s="445"/>
      <c r="H17" s="444">
        <v>7915978</v>
      </c>
      <c r="I17" s="434"/>
    </row>
    <row r="18" spans="1:9" ht="15" hidden="1" customHeight="1" x14ac:dyDescent="0.25">
      <c r="A18" s="434"/>
      <c r="B18" s="442"/>
      <c r="C18" s="439"/>
      <c r="D18" s="443" t="s">
        <v>159</v>
      </c>
      <c r="E18" s="441"/>
      <c r="F18" s="444">
        <v>2268000</v>
      </c>
      <c r="G18" s="445"/>
      <c r="H18" s="444">
        <v>7854048</v>
      </c>
      <c r="I18" s="434"/>
    </row>
    <row r="19" spans="1:9" ht="15" hidden="1" customHeight="1" x14ac:dyDescent="0.25">
      <c r="A19" s="434"/>
      <c r="B19" s="436"/>
      <c r="C19" s="439"/>
      <c r="D19" s="437"/>
      <c r="E19" s="441"/>
      <c r="F19" s="446"/>
      <c r="G19" s="445"/>
      <c r="H19" s="446"/>
      <c r="I19" s="434"/>
    </row>
    <row r="20" spans="1:9" ht="15" hidden="1" customHeight="1" x14ac:dyDescent="0.25">
      <c r="A20" s="434"/>
      <c r="B20" s="442" t="s">
        <v>162</v>
      </c>
      <c r="C20" s="439"/>
      <c r="D20" s="443" t="s">
        <v>158</v>
      </c>
      <c r="E20" s="441"/>
      <c r="F20" s="444">
        <v>13121691</v>
      </c>
      <c r="G20" s="445"/>
      <c r="H20" s="444">
        <v>13936818</v>
      </c>
      <c r="I20" s="434"/>
    </row>
    <row r="21" spans="1:9" ht="15" hidden="1" customHeight="1" x14ac:dyDescent="0.25">
      <c r="A21" s="434"/>
      <c r="B21" s="442"/>
      <c r="C21" s="439"/>
      <c r="D21" s="443" t="s">
        <v>159</v>
      </c>
      <c r="E21" s="441"/>
      <c r="F21" s="444">
        <v>13121691</v>
      </c>
      <c r="G21" s="445"/>
      <c r="H21" s="444">
        <v>13654382</v>
      </c>
      <c r="I21" s="434"/>
    </row>
    <row r="22" spans="1:9" ht="15" hidden="1" customHeight="1" x14ac:dyDescent="0.25">
      <c r="A22" s="434"/>
      <c r="B22" s="436"/>
      <c r="C22" s="439"/>
      <c r="D22" s="437"/>
      <c r="E22" s="441"/>
      <c r="F22" s="446"/>
      <c r="G22" s="445"/>
      <c r="H22" s="446"/>
      <c r="I22" s="434"/>
    </row>
    <row r="23" spans="1:9" ht="15" hidden="1" customHeight="1" x14ac:dyDescent="0.25">
      <c r="A23" s="434"/>
      <c r="B23" s="442" t="s">
        <v>163</v>
      </c>
      <c r="C23" s="439"/>
      <c r="D23" s="443" t="s">
        <v>158</v>
      </c>
      <c r="E23" s="441"/>
      <c r="F23" s="444">
        <v>16773620</v>
      </c>
      <c r="G23" s="445"/>
      <c r="H23" s="444">
        <v>22577660</v>
      </c>
      <c r="I23" s="434"/>
    </row>
    <row r="24" spans="1:9" ht="15" hidden="1" customHeight="1" x14ac:dyDescent="0.25">
      <c r="A24" s="434"/>
      <c r="B24" s="442"/>
      <c r="C24" s="439"/>
      <c r="D24" s="443" t="s">
        <v>159</v>
      </c>
      <c r="E24" s="441"/>
      <c r="F24" s="444">
        <v>16773620</v>
      </c>
      <c r="G24" s="445"/>
      <c r="H24" s="444">
        <v>22938662</v>
      </c>
      <c r="I24" s="434"/>
    </row>
    <row r="25" spans="1:9" ht="15" hidden="1" customHeight="1" x14ac:dyDescent="0.25">
      <c r="A25" s="434"/>
      <c r="B25" s="436"/>
      <c r="C25" s="439"/>
      <c r="D25" s="437"/>
      <c r="E25" s="441"/>
      <c r="F25" s="446"/>
      <c r="G25" s="445"/>
      <c r="H25" s="446"/>
      <c r="I25" s="434"/>
    </row>
    <row r="26" spans="1:9" ht="15" hidden="1" customHeight="1" x14ac:dyDescent="0.25">
      <c r="A26" s="434"/>
      <c r="B26" s="442" t="s">
        <v>164</v>
      </c>
      <c r="C26" s="439"/>
      <c r="D26" s="443" t="s">
        <v>158</v>
      </c>
      <c r="E26" s="441"/>
      <c r="F26" s="444">
        <v>21718987</v>
      </c>
      <c r="G26" s="445"/>
      <c r="H26" s="444">
        <v>26363571</v>
      </c>
      <c r="I26" s="434"/>
    </row>
    <row r="27" spans="1:9" ht="15" hidden="1" customHeight="1" x14ac:dyDescent="0.25">
      <c r="A27" s="434"/>
      <c r="B27" s="442"/>
      <c r="C27" s="439"/>
      <c r="D27" s="443" t="s">
        <v>159</v>
      </c>
      <c r="E27" s="441"/>
      <c r="F27" s="444">
        <v>21718987</v>
      </c>
      <c r="G27" s="445"/>
      <c r="H27" s="444">
        <v>26616647</v>
      </c>
      <c r="I27" s="464"/>
    </row>
    <row r="28" spans="1:9" ht="15" hidden="1" customHeight="1" x14ac:dyDescent="0.25">
      <c r="A28" s="434"/>
      <c r="B28" s="436"/>
      <c r="C28" s="439"/>
      <c r="D28" s="437"/>
      <c r="E28" s="441"/>
      <c r="F28" s="446"/>
      <c r="G28" s="445"/>
      <c r="H28" s="446"/>
      <c r="I28" s="434"/>
    </row>
    <row r="29" spans="1:9" ht="15" hidden="1" customHeight="1" x14ac:dyDescent="0.25">
      <c r="A29" s="434"/>
      <c r="B29" s="442" t="s">
        <v>165</v>
      </c>
      <c r="C29" s="439"/>
      <c r="D29" s="443" t="s">
        <v>158</v>
      </c>
      <c r="E29" s="441"/>
      <c r="F29" s="444">
        <v>28122005</v>
      </c>
      <c r="G29" s="445"/>
      <c r="H29" s="444">
        <v>29711610</v>
      </c>
      <c r="I29" s="434"/>
    </row>
    <row r="30" spans="1:9" ht="15" hidden="1" customHeight="1" x14ac:dyDescent="0.25">
      <c r="A30" s="434"/>
      <c r="B30" s="442"/>
      <c r="C30" s="439"/>
      <c r="D30" s="443" t="s">
        <v>159</v>
      </c>
      <c r="E30" s="441"/>
      <c r="F30" s="444">
        <v>28122005</v>
      </c>
      <c r="G30" s="445"/>
      <c r="H30" s="444">
        <v>30259793</v>
      </c>
      <c r="I30" s="434"/>
    </row>
    <row r="31" spans="1:9" ht="15" hidden="1" customHeight="1" x14ac:dyDescent="0.25">
      <c r="A31" s="434"/>
      <c r="B31" s="436"/>
      <c r="C31" s="439"/>
      <c r="D31" s="437"/>
      <c r="E31" s="441"/>
      <c r="F31" s="446"/>
      <c r="G31" s="445"/>
      <c r="H31" s="446"/>
      <c r="I31" s="434"/>
    </row>
    <row r="32" spans="1:9" ht="15" hidden="1" customHeight="1" x14ac:dyDescent="0.25">
      <c r="A32" s="434"/>
      <c r="B32" s="442" t="s">
        <v>166</v>
      </c>
      <c r="C32" s="439"/>
      <c r="D32" s="443" t="s">
        <v>158</v>
      </c>
      <c r="E32" s="441"/>
      <c r="F32" s="444">
        <v>30532504</v>
      </c>
      <c r="G32" s="445"/>
      <c r="H32" s="447">
        <v>38545570</v>
      </c>
      <c r="I32" s="434"/>
    </row>
    <row r="33" spans="1:9" ht="15" hidden="1" customHeight="1" x14ac:dyDescent="0.25">
      <c r="A33" s="434"/>
      <c r="B33" s="442"/>
      <c r="C33" s="439"/>
      <c r="D33" s="443" t="s">
        <v>159</v>
      </c>
      <c r="E33" s="441"/>
      <c r="F33" s="444">
        <f>F32</f>
        <v>30532504</v>
      </c>
      <c r="G33" s="445"/>
      <c r="H33" s="447">
        <v>39326069</v>
      </c>
      <c r="I33" s="434"/>
    </row>
    <row r="34" spans="1:9" ht="15" hidden="1" customHeight="1" x14ac:dyDescent="0.25">
      <c r="A34" s="434"/>
      <c r="B34" s="436"/>
      <c r="C34" s="439"/>
      <c r="D34" s="437"/>
      <c r="E34" s="441"/>
      <c r="F34" s="446"/>
      <c r="G34" s="445"/>
      <c r="H34" s="446"/>
      <c r="I34" s="434"/>
    </row>
    <row r="35" spans="1:9" ht="15" hidden="1" customHeight="1" x14ac:dyDescent="0.25">
      <c r="A35" s="434"/>
      <c r="B35" s="442" t="s">
        <v>167</v>
      </c>
      <c r="C35" s="439"/>
      <c r="D35" s="443" t="s">
        <v>158</v>
      </c>
      <c r="E35" s="441"/>
      <c r="F35" s="444">
        <v>38497102</v>
      </c>
      <c r="G35" s="445"/>
      <c r="H35" s="444">
        <v>42876466</v>
      </c>
      <c r="I35" s="434"/>
    </row>
    <row r="36" spans="1:9" ht="15" hidden="1" customHeight="1" x14ac:dyDescent="0.25">
      <c r="A36" s="434"/>
      <c r="B36" s="442"/>
      <c r="C36" s="439"/>
      <c r="D36" s="443" t="s">
        <v>159</v>
      </c>
      <c r="E36" s="441"/>
      <c r="F36" s="444">
        <f>F35</f>
        <v>38497102</v>
      </c>
      <c r="G36" s="445"/>
      <c r="H36" s="444">
        <v>43472697</v>
      </c>
      <c r="I36" s="434"/>
    </row>
    <row r="37" spans="1:9" ht="15" hidden="1" customHeight="1" x14ac:dyDescent="0.25">
      <c r="A37" s="434"/>
      <c r="B37" s="436"/>
      <c r="C37" s="439"/>
      <c r="D37" s="437"/>
      <c r="E37" s="441"/>
      <c r="F37" s="446"/>
      <c r="G37" s="445"/>
      <c r="H37" s="446"/>
      <c r="I37" s="434"/>
    </row>
    <row r="38" spans="1:9" ht="15" hidden="1" customHeight="1" x14ac:dyDescent="0.25">
      <c r="A38" s="434"/>
      <c r="B38" s="442" t="s">
        <v>168</v>
      </c>
      <c r="C38" s="439"/>
      <c r="D38" s="443" t="s">
        <v>158</v>
      </c>
      <c r="E38" s="441"/>
      <c r="F38" s="444">
        <v>39827894</v>
      </c>
      <c r="G38" s="445"/>
      <c r="H38" s="444">
        <v>42677367</v>
      </c>
      <c r="I38" s="434"/>
    </row>
    <row r="39" spans="1:9" ht="15" hidden="1" customHeight="1" x14ac:dyDescent="0.25">
      <c r="A39" s="434"/>
      <c r="B39" s="442"/>
      <c r="C39" s="439"/>
      <c r="D39" s="443" t="s">
        <v>159</v>
      </c>
      <c r="E39" s="441"/>
      <c r="F39" s="444">
        <f>F38</f>
        <v>39827894</v>
      </c>
      <c r="G39" s="445"/>
      <c r="H39" s="444">
        <v>43279326</v>
      </c>
      <c r="I39" s="434"/>
    </row>
    <row r="40" spans="1:9" ht="15" hidden="1" customHeight="1" x14ac:dyDescent="0.25">
      <c r="A40" s="434"/>
      <c r="B40" s="436"/>
      <c r="C40" s="439"/>
      <c r="D40" s="437"/>
      <c r="E40" s="441"/>
      <c r="F40" s="446"/>
      <c r="G40" s="445"/>
      <c r="H40" s="446"/>
      <c r="I40" s="434"/>
    </row>
    <row r="41" spans="1:9" ht="15" hidden="1" customHeight="1" x14ac:dyDescent="0.25">
      <c r="A41" s="434"/>
      <c r="B41" s="442" t="s">
        <v>169</v>
      </c>
      <c r="C41" s="439"/>
      <c r="D41" s="443" t="s">
        <v>158</v>
      </c>
      <c r="E41" s="441"/>
      <c r="F41" s="444">
        <v>41055097</v>
      </c>
      <c r="G41" s="445"/>
      <c r="H41" s="444">
        <v>45575896</v>
      </c>
      <c r="I41" s="434"/>
    </row>
    <row r="42" spans="1:9" ht="15" hidden="1" customHeight="1" x14ac:dyDescent="0.25">
      <c r="A42" s="434"/>
      <c r="B42" s="443"/>
      <c r="C42" s="441"/>
      <c r="D42" s="443" t="s">
        <v>159</v>
      </c>
      <c r="E42" s="441"/>
      <c r="F42" s="444">
        <f>F41</f>
        <v>41055097</v>
      </c>
      <c r="G42" s="445"/>
      <c r="H42" s="444">
        <v>46374535</v>
      </c>
      <c r="I42" s="434"/>
    </row>
    <row r="43" spans="1:9" ht="15" hidden="1" customHeight="1" x14ac:dyDescent="0.25">
      <c r="A43" s="434"/>
      <c r="B43" s="437"/>
      <c r="C43" s="441"/>
      <c r="D43" s="437"/>
      <c r="E43" s="441"/>
      <c r="F43" s="446"/>
      <c r="G43" s="445"/>
      <c r="H43" s="446"/>
      <c r="I43" s="434"/>
    </row>
    <row r="44" spans="1:9" ht="15" hidden="1" customHeight="1" x14ac:dyDescent="0.25">
      <c r="A44" s="434"/>
      <c r="B44" s="442" t="s">
        <v>170</v>
      </c>
      <c r="C44" s="439"/>
      <c r="D44" s="443" t="s">
        <v>158</v>
      </c>
      <c r="E44" s="441"/>
      <c r="F44" s="444">
        <v>37124890</v>
      </c>
      <c r="G44" s="445"/>
      <c r="H44" s="444">
        <v>45239130</v>
      </c>
      <c r="I44" s="434"/>
    </row>
    <row r="45" spans="1:9" ht="15" hidden="1" customHeight="1" x14ac:dyDescent="0.25">
      <c r="A45" s="434"/>
      <c r="B45" s="443"/>
      <c r="C45" s="441"/>
      <c r="D45" s="443" t="s">
        <v>159</v>
      </c>
      <c r="E45" s="441"/>
      <c r="F45" s="444">
        <f>F44</f>
        <v>37124890</v>
      </c>
      <c r="G45" s="445"/>
      <c r="H45" s="444">
        <v>45471804</v>
      </c>
      <c r="I45" s="434"/>
    </row>
    <row r="46" spans="1:9" ht="15" hidden="1" customHeight="1" x14ac:dyDescent="0.25">
      <c r="A46" s="434"/>
      <c r="B46" s="437"/>
      <c r="C46" s="441"/>
      <c r="D46" s="437"/>
      <c r="E46" s="441"/>
      <c r="F46" s="446"/>
      <c r="G46" s="445"/>
      <c r="H46" s="446"/>
      <c r="I46" s="434"/>
    </row>
    <row r="47" spans="1:9" ht="15" hidden="1" customHeight="1" x14ac:dyDescent="0.25">
      <c r="A47" s="434"/>
      <c r="B47" s="442" t="s">
        <v>171</v>
      </c>
      <c r="C47" s="439"/>
      <c r="D47" s="443" t="s">
        <v>158</v>
      </c>
      <c r="E47" s="441"/>
      <c r="F47" s="444">
        <v>38529808</v>
      </c>
      <c r="G47" s="445"/>
      <c r="H47" s="444">
        <v>42303996</v>
      </c>
      <c r="I47" s="434"/>
    </row>
    <row r="48" spans="1:9" ht="15" hidden="1" customHeight="1" x14ac:dyDescent="0.25">
      <c r="A48" s="434"/>
      <c r="B48" s="443"/>
      <c r="C48" s="441"/>
      <c r="D48" s="443" t="s">
        <v>159</v>
      </c>
      <c r="E48" s="441"/>
      <c r="F48" s="444">
        <f>F47</f>
        <v>38529808</v>
      </c>
      <c r="G48" s="445"/>
      <c r="H48" s="444">
        <v>42957406</v>
      </c>
      <c r="I48" s="434"/>
    </row>
    <row r="49" spans="1:9" ht="15" hidden="1" customHeight="1" x14ac:dyDescent="0.25">
      <c r="A49" s="434"/>
      <c r="B49" s="437"/>
      <c r="C49" s="441"/>
      <c r="D49" s="437"/>
      <c r="E49" s="441"/>
      <c r="F49" s="437"/>
      <c r="G49" s="441"/>
      <c r="H49" s="437"/>
      <c r="I49" s="434"/>
    </row>
    <row r="50" spans="1:9" ht="18" hidden="1" customHeight="1" x14ac:dyDescent="0.25">
      <c r="A50" s="434"/>
      <c r="B50" s="442" t="s">
        <v>172</v>
      </c>
      <c r="C50" s="439"/>
      <c r="D50" s="443" t="s">
        <v>195</v>
      </c>
      <c r="E50" s="441"/>
      <c r="F50" s="448">
        <v>40264380</v>
      </c>
      <c r="G50" s="445"/>
      <c r="H50" s="448">
        <v>48808180</v>
      </c>
      <c r="I50" s="434"/>
    </row>
    <row r="51" spans="1:9" ht="18" hidden="1" customHeight="1" x14ac:dyDescent="0.25">
      <c r="A51" s="434"/>
      <c r="B51" s="443"/>
      <c r="C51" s="441"/>
      <c r="D51" s="443" t="s">
        <v>159</v>
      </c>
      <c r="E51" s="441"/>
      <c r="F51" s="448">
        <f>F50</f>
        <v>40264380</v>
      </c>
      <c r="G51" s="445"/>
      <c r="H51" s="448">
        <v>48545465</v>
      </c>
      <c r="I51" s="434"/>
    </row>
    <row r="52" spans="1:9" ht="18" hidden="1" customHeight="1" x14ac:dyDescent="0.25">
      <c r="A52" s="434"/>
      <c r="B52" s="437"/>
      <c r="C52" s="441"/>
      <c r="D52" s="437"/>
      <c r="E52" s="441"/>
      <c r="F52" s="437"/>
      <c r="G52" s="441"/>
      <c r="H52" s="437"/>
      <c r="I52" s="434"/>
    </row>
    <row r="53" spans="1:9" ht="18" hidden="1" customHeight="1" x14ac:dyDescent="0.25">
      <c r="A53" s="434"/>
      <c r="B53" s="442" t="s">
        <v>173</v>
      </c>
      <c r="C53" s="439"/>
      <c r="D53" s="443" t="s">
        <v>195</v>
      </c>
      <c r="E53" s="441"/>
      <c r="F53" s="448">
        <v>42915452</v>
      </c>
      <c r="G53" s="445"/>
      <c r="H53" s="448">
        <v>58641929</v>
      </c>
      <c r="I53" s="434"/>
    </row>
    <row r="54" spans="1:9" ht="18" hidden="1" customHeight="1" x14ac:dyDescent="0.25">
      <c r="A54" s="434"/>
      <c r="B54" s="443"/>
      <c r="C54" s="441"/>
      <c r="D54" s="443" t="s">
        <v>159</v>
      </c>
      <c r="E54" s="441"/>
      <c r="F54" s="448">
        <f>F53</f>
        <v>42915452</v>
      </c>
      <c r="G54" s="445"/>
      <c r="H54" s="448">
        <v>58907994</v>
      </c>
      <c r="I54" s="465"/>
    </row>
    <row r="55" spans="1:9" ht="18" hidden="1" customHeight="1" x14ac:dyDescent="0.25">
      <c r="A55" s="434"/>
      <c r="B55" s="437"/>
      <c r="C55" s="441"/>
      <c r="D55" s="437"/>
      <c r="E55" s="441"/>
      <c r="F55" s="437"/>
      <c r="G55" s="441"/>
      <c r="H55" s="466"/>
      <c r="I55" s="434"/>
    </row>
    <row r="56" spans="1:9" ht="18" hidden="1" customHeight="1" x14ac:dyDescent="0.25">
      <c r="A56" s="434"/>
      <c r="B56" s="442" t="s">
        <v>174</v>
      </c>
      <c r="C56" s="439"/>
      <c r="D56" s="443" t="s">
        <v>195</v>
      </c>
      <c r="E56" s="441"/>
      <c r="F56" s="448">
        <v>59705207</v>
      </c>
      <c r="G56" s="445"/>
      <c r="H56" s="448">
        <v>79931930</v>
      </c>
      <c r="I56" s="434"/>
    </row>
    <row r="57" spans="1:9" ht="18" hidden="1" customHeight="1" x14ac:dyDescent="0.25">
      <c r="A57" s="434"/>
      <c r="B57" s="443"/>
      <c r="C57" s="441"/>
      <c r="D57" s="443" t="s">
        <v>159</v>
      </c>
      <c r="E57" s="441"/>
      <c r="F57" s="448">
        <v>59705207</v>
      </c>
      <c r="G57" s="445"/>
      <c r="H57" s="448">
        <v>78472291</v>
      </c>
      <c r="I57" s="434"/>
    </row>
    <row r="58" spans="1:9" ht="18" hidden="1" customHeight="1" x14ac:dyDescent="0.25">
      <c r="A58" s="434"/>
      <c r="B58" s="441"/>
      <c r="C58" s="441"/>
      <c r="D58" s="441"/>
      <c r="E58" s="441"/>
      <c r="F58" s="450"/>
      <c r="G58" s="445"/>
      <c r="H58" s="441"/>
      <c r="I58" s="434"/>
    </row>
    <row r="59" spans="1:9" ht="18" hidden="1" customHeight="1" x14ac:dyDescent="0.25">
      <c r="A59" s="434"/>
      <c r="B59" s="442" t="s">
        <v>175</v>
      </c>
      <c r="C59" s="439"/>
      <c r="D59" s="443" t="s">
        <v>195</v>
      </c>
      <c r="E59" s="441"/>
      <c r="F59" s="448">
        <v>74935579</v>
      </c>
      <c r="G59" s="445"/>
      <c r="H59" s="451">
        <v>82877023</v>
      </c>
      <c r="I59" s="434"/>
    </row>
    <row r="60" spans="1:9" ht="18" hidden="1" customHeight="1" x14ac:dyDescent="0.25">
      <c r="A60" s="434"/>
      <c r="B60" s="443"/>
      <c r="C60" s="441"/>
      <c r="D60" s="443" t="s">
        <v>159</v>
      </c>
      <c r="E60" s="441"/>
      <c r="F60" s="448">
        <f>F59</f>
        <v>74935579</v>
      </c>
      <c r="G60" s="445"/>
      <c r="H60" s="451">
        <v>83586203</v>
      </c>
      <c r="I60" s="434"/>
    </row>
    <row r="61" spans="1:9" ht="18" hidden="1" customHeight="1" x14ac:dyDescent="0.25">
      <c r="A61" s="434"/>
      <c r="B61" s="441"/>
      <c r="C61" s="441"/>
      <c r="D61" s="441"/>
      <c r="E61" s="441"/>
      <c r="F61" s="450"/>
      <c r="G61" s="445"/>
      <c r="H61" s="450"/>
      <c r="I61" s="434"/>
    </row>
    <row r="62" spans="1:9" ht="18" hidden="1" customHeight="1" x14ac:dyDescent="0.25">
      <c r="A62" s="434"/>
      <c r="B62" s="442" t="s">
        <v>176</v>
      </c>
      <c r="C62" s="439"/>
      <c r="D62" s="443" t="s">
        <v>195</v>
      </c>
      <c r="E62" s="441"/>
      <c r="F62" s="451">
        <v>74910030</v>
      </c>
      <c r="G62" s="445"/>
      <c r="H62" s="448">
        <v>76270317</v>
      </c>
      <c r="I62" s="434"/>
    </row>
    <row r="63" spans="1:9" ht="18" hidden="1" customHeight="1" x14ac:dyDescent="0.25">
      <c r="A63" s="434"/>
      <c r="B63" s="443"/>
      <c r="C63" s="441"/>
      <c r="D63" s="443" t="s">
        <v>159</v>
      </c>
      <c r="E63" s="441"/>
      <c r="F63" s="451">
        <f>F62</f>
        <v>74910030</v>
      </c>
      <c r="G63" s="445"/>
      <c r="H63" s="448">
        <v>76902705</v>
      </c>
      <c r="I63" s="434"/>
    </row>
    <row r="64" spans="1:9" ht="18" hidden="1" customHeight="1" x14ac:dyDescent="0.25">
      <c r="A64" s="434"/>
      <c r="B64" s="441"/>
      <c r="C64" s="441"/>
      <c r="D64" s="441"/>
      <c r="E64" s="441"/>
      <c r="F64" s="452"/>
      <c r="G64" s="445"/>
      <c r="H64" s="450"/>
      <c r="I64" s="434"/>
    </row>
    <row r="65" spans="1:9" ht="18" hidden="1" customHeight="1" x14ac:dyDescent="0.25">
      <c r="A65" s="434"/>
      <c r="B65" s="442" t="s">
        <v>177</v>
      </c>
      <c r="C65" s="439"/>
      <c r="D65" s="443" t="s">
        <v>195</v>
      </c>
      <c r="E65" s="441"/>
      <c r="F65" s="451">
        <v>79115684</v>
      </c>
      <c r="G65" s="445"/>
      <c r="H65" s="451">
        <v>69979134</v>
      </c>
      <c r="I65" s="434"/>
    </row>
    <row r="66" spans="1:9" ht="18" hidden="1" customHeight="1" x14ac:dyDescent="0.25">
      <c r="A66" s="434"/>
      <c r="B66" s="443"/>
      <c r="C66" s="441"/>
      <c r="D66" s="443" t="s">
        <v>159</v>
      </c>
      <c r="E66" s="441"/>
      <c r="F66" s="451">
        <f>F65</f>
        <v>79115684</v>
      </c>
      <c r="G66" s="445"/>
      <c r="H66" s="451">
        <v>69511119</v>
      </c>
      <c r="I66" s="434"/>
    </row>
    <row r="67" spans="1:9" ht="18" hidden="1" customHeight="1" x14ac:dyDescent="0.25">
      <c r="A67" s="434"/>
      <c r="B67" s="441"/>
      <c r="C67" s="441"/>
      <c r="D67" s="441"/>
      <c r="E67" s="441"/>
      <c r="F67" s="452"/>
      <c r="G67" s="445"/>
      <c r="H67" s="450"/>
      <c r="I67" s="434"/>
    </row>
    <row r="68" spans="1:9" ht="18" hidden="1" customHeight="1" x14ac:dyDescent="0.25">
      <c r="A68" s="434"/>
      <c r="B68" s="442" t="s">
        <v>178</v>
      </c>
      <c r="C68" s="439"/>
      <c r="D68" s="443" t="s">
        <v>195</v>
      </c>
      <c r="E68" s="441"/>
      <c r="F68" s="451">
        <v>75659845</v>
      </c>
      <c r="G68" s="445"/>
      <c r="H68" s="448">
        <v>67679852</v>
      </c>
      <c r="I68" s="434"/>
    </row>
    <row r="69" spans="1:9" ht="18" hidden="1" customHeight="1" x14ac:dyDescent="0.25">
      <c r="A69" s="434"/>
      <c r="B69" s="443"/>
      <c r="C69" s="441"/>
      <c r="D69" s="443" t="s">
        <v>159</v>
      </c>
      <c r="E69" s="441"/>
      <c r="F69" s="451">
        <f>F68</f>
        <v>75659845</v>
      </c>
      <c r="G69" s="445"/>
      <c r="H69" s="448">
        <v>66961362</v>
      </c>
      <c r="I69" s="434"/>
    </row>
    <row r="70" spans="1:9" ht="18" hidden="1" customHeight="1" x14ac:dyDescent="0.25">
      <c r="A70" s="434"/>
      <c r="B70" s="441"/>
      <c r="C70" s="441"/>
      <c r="D70" s="441"/>
      <c r="E70" s="441"/>
      <c r="F70" s="452"/>
      <c r="G70" s="445"/>
      <c r="H70" s="450"/>
      <c r="I70" s="434"/>
    </row>
    <row r="71" spans="1:9" ht="18" hidden="1" customHeight="1" x14ac:dyDescent="0.25">
      <c r="A71" s="434"/>
      <c r="B71" s="453" t="s">
        <v>179</v>
      </c>
      <c r="C71" s="454"/>
      <c r="D71" s="455" t="s">
        <v>195</v>
      </c>
      <c r="E71" s="456"/>
      <c r="F71" s="451">
        <v>73797316</v>
      </c>
      <c r="G71" s="457"/>
      <c r="H71" s="451">
        <v>67889574</v>
      </c>
      <c r="I71" s="434"/>
    </row>
    <row r="72" spans="1:9" ht="18" hidden="1" customHeight="1" x14ac:dyDescent="0.25">
      <c r="A72" s="434"/>
      <c r="B72" s="455"/>
      <c r="C72" s="456"/>
      <c r="D72" s="455" t="s">
        <v>159</v>
      </c>
      <c r="E72" s="456"/>
      <c r="F72" s="451">
        <f>F71</f>
        <v>73797316</v>
      </c>
      <c r="G72" s="457"/>
      <c r="H72" s="451">
        <v>67343656</v>
      </c>
      <c r="I72" s="434"/>
    </row>
    <row r="73" spans="1:9" ht="18" hidden="1" customHeight="1" x14ac:dyDescent="0.25">
      <c r="A73" s="434"/>
      <c r="B73" s="441"/>
      <c r="C73" s="441"/>
      <c r="D73" s="441"/>
      <c r="E73" s="441"/>
      <c r="F73" s="452"/>
      <c r="G73" s="457"/>
      <c r="H73" s="452"/>
      <c r="I73" s="434"/>
    </row>
    <row r="74" spans="1:9" ht="18" hidden="1" customHeight="1" x14ac:dyDescent="0.25">
      <c r="A74" s="434"/>
      <c r="B74" s="453" t="s">
        <v>180</v>
      </c>
      <c r="C74" s="454"/>
      <c r="D74" s="455" t="s">
        <v>195</v>
      </c>
      <c r="E74" s="456"/>
      <c r="F74" s="451">
        <v>78671685</v>
      </c>
      <c r="G74" s="457"/>
      <c r="H74" s="451">
        <v>65747870</v>
      </c>
      <c r="I74" s="434"/>
    </row>
    <row r="75" spans="1:9" ht="18" hidden="1" customHeight="1" x14ac:dyDescent="0.25">
      <c r="A75" s="434"/>
      <c r="B75" s="455"/>
      <c r="C75" s="456"/>
      <c r="D75" s="455" t="s">
        <v>159</v>
      </c>
      <c r="E75" s="456"/>
      <c r="F75" s="451">
        <f>F74</f>
        <v>78671685</v>
      </c>
      <c r="G75" s="457"/>
      <c r="H75" s="451">
        <v>66090603</v>
      </c>
      <c r="I75" s="434"/>
    </row>
    <row r="76" spans="1:9" ht="18" hidden="1" customHeight="1" x14ac:dyDescent="0.25">
      <c r="A76" s="434"/>
      <c r="B76" s="456"/>
      <c r="C76" s="456"/>
      <c r="D76" s="456"/>
      <c r="E76" s="456"/>
      <c r="F76" s="452"/>
      <c r="G76" s="457"/>
      <c r="H76" s="452"/>
      <c r="I76" s="434"/>
    </row>
    <row r="77" spans="1:9" ht="18" hidden="1" customHeight="1" x14ac:dyDescent="0.25">
      <c r="A77" s="434"/>
      <c r="B77" s="453" t="s">
        <v>181</v>
      </c>
      <c r="C77" s="454"/>
      <c r="D77" s="455" t="s">
        <v>195</v>
      </c>
      <c r="E77" s="456"/>
      <c r="F77" s="451">
        <v>74594336</v>
      </c>
      <c r="G77" s="457"/>
      <c r="H77" s="451">
        <v>68040150</v>
      </c>
      <c r="I77" s="434"/>
    </row>
    <row r="78" spans="1:9" ht="18" hidden="1" customHeight="1" x14ac:dyDescent="0.25">
      <c r="A78" s="434"/>
      <c r="B78" s="455"/>
      <c r="C78" s="456"/>
      <c r="D78" s="455" t="s">
        <v>159</v>
      </c>
      <c r="E78" s="456"/>
      <c r="F78" s="451">
        <f>F77</f>
        <v>74594336</v>
      </c>
      <c r="G78" s="457"/>
      <c r="H78" s="451">
        <v>68219592</v>
      </c>
      <c r="I78" s="434"/>
    </row>
    <row r="79" spans="1:9" ht="18" hidden="1" customHeight="1" x14ac:dyDescent="0.25">
      <c r="A79" s="434"/>
      <c r="B79" s="456"/>
      <c r="C79" s="456"/>
      <c r="D79" s="456"/>
      <c r="E79" s="456"/>
      <c r="F79" s="452"/>
      <c r="G79" s="457"/>
      <c r="H79" s="452"/>
      <c r="I79" s="434"/>
    </row>
    <row r="80" spans="1:9" ht="18" hidden="1" customHeight="1" x14ac:dyDescent="0.25">
      <c r="A80" s="434"/>
      <c r="B80" s="453" t="s">
        <v>182</v>
      </c>
      <c r="C80" s="454"/>
      <c r="D80" s="455" t="s">
        <v>195</v>
      </c>
      <c r="E80" s="456"/>
      <c r="F80" s="451">
        <v>72506975</v>
      </c>
      <c r="G80" s="457"/>
      <c r="H80" s="451">
        <v>73597541</v>
      </c>
      <c r="I80" s="434"/>
    </row>
    <row r="81" spans="1:10" ht="18" hidden="1" customHeight="1" x14ac:dyDescent="0.25">
      <c r="A81" s="434"/>
      <c r="B81" s="455"/>
      <c r="C81" s="456"/>
      <c r="D81" s="455" t="s">
        <v>159</v>
      </c>
      <c r="E81" s="456"/>
      <c r="F81" s="451">
        <f>F80</f>
        <v>72506975</v>
      </c>
      <c r="G81" s="457"/>
      <c r="H81" s="451">
        <v>73951361</v>
      </c>
      <c r="I81" s="434"/>
    </row>
    <row r="82" spans="1:10" ht="18" hidden="1" customHeight="1" x14ac:dyDescent="0.25">
      <c r="A82" s="434"/>
      <c r="B82" s="456"/>
      <c r="C82" s="456"/>
      <c r="D82" s="456"/>
      <c r="E82" s="456"/>
      <c r="F82" s="452"/>
      <c r="G82" s="457"/>
      <c r="H82" s="452"/>
      <c r="I82" s="434"/>
    </row>
    <row r="83" spans="1:10" ht="18" hidden="1" customHeight="1" x14ac:dyDescent="0.25">
      <c r="A83" s="434"/>
      <c r="B83" s="453" t="s">
        <v>183</v>
      </c>
      <c r="C83" s="454"/>
      <c r="D83" s="455" t="s">
        <v>195</v>
      </c>
      <c r="E83" s="456"/>
      <c r="F83" s="451">
        <v>80979938</v>
      </c>
      <c r="G83" s="457"/>
      <c r="H83" s="451">
        <v>73094778</v>
      </c>
      <c r="I83" s="434"/>
    </row>
    <row r="84" spans="1:10" ht="18" hidden="1" customHeight="1" x14ac:dyDescent="0.25">
      <c r="A84" s="434"/>
      <c r="B84" s="455"/>
      <c r="C84" s="456"/>
      <c r="D84" s="455" t="s">
        <v>159</v>
      </c>
      <c r="E84" s="456"/>
      <c r="F84" s="451">
        <f>F83</f>
        <v>80979938</v>
      </c>
      <c r="G84" s="457"/>
      <c r="H84" s="451">
        <v>73934203</v>
      </c>
      <c r="I84" s="434"/>
    </row>
    <row r="85" spans="1:10" ht="18" hidden="1" customHeight="1" x14ac:dyDescent="0.25">
      <c r="A85" s="434"/>
      <c r="B85" s="456"/>
      <c r="C85" s="456"/>
      <c r="D85" s="456"/>
      <c r="E85" s="456"/>
      <c r="F85" s="452"/>
      <c r="G85" s="457"/>
      <c r="H85" s="452"/>
      <c r="I85" s="434"/>
    </row>
    <row r="86" spans="1:10" ht="18" customHeight="1" x14ac:dyDescent="0.25">
      <c r="A86" s="434"/>
      <c r="B86" s="453" t="s">
        <v>184</v>
      </c>
      <c r="C86" s="454"/>
      <c r="D86" s="455" t="s">
        <v>195</v>
      </c>
      <c r="E86" s="456"/>
      <c r="F86" s="451">
        <v>95415543</v>
      </c>
      <c r="G86" s="457"/>
      <c r="H86" s="451">
        <v>80608481</v>
      </c>
      <c r="I86" s="434"/>
    </row>
    <row r="87" spans="1:10" ht="18" customHeight="1" x14ac:dyDescent="0.25">
      <c r="A87" s="434"/>
      <c r="B87" s="455"/>
      <c r="C87" s="456"/>
      <c r="D87" s="455" t="s">
        <v>159</v>
      </c>
      <c r="E87" s="456"/>
      <c r="F87" s="451">
        <f>F86</f>
        <v>95415543</v>
      </c>
      <c r="G87" s="457"/>
      <c r="H87" s="451">
        <v>80089432</v>
      </c>
      <c r="I87" s="434"/>
    </row>
    <row r="88" spans="1:10" ht="18" customHeight="1" x14ac:dyDescent="0.25">
      <c r="A88" s="434"/>
      <c r="B88" s="456"/>
      <c r="C88" s="456"/>
      <c r="D88" s="456"/>
      <c r="E88" s="456"/>
      <c r="F88" s="452"/>
      <c r="G88" s="457"/>
      <c r="H88" s="452"/>
      <c r="I88" s="434"/>
    </row>
    <row r="89" spans="1:10" ht="18" customHeight="1" x14ac:dyDescent="0.25">
      <c r="A89" s="434"/>
      <c r="B89" s="453" t="s">
        <v>185</v>
      </c>
      <c r="C89" s="454"/>
      <c r="D89" s="455" t="s">
        <v>195</v>
      </c>
      <c r="E89" s="456"/>
      <c r="F89" s="451">
        <v>116582667</v>
      </c>
      <c r="G89" s="457"/>
      <c r="H89" s="451">
        <f>F89</f>
        <v>116582667</v>
      </c>
      <c r="I89" s="434"/>
    </row>
    <row r="90" spans="1:10" ht="18" customHeight="1" x14ac:dyDescent="0.25">
      <c r="A90" s="434"/>
      <c r="B90" s="455"/>
      <c r="C90" s="456"/>
      <c r="D90" s="455" t="s">
        <v>159</v>
      </c>
      <c r="E90" s="456"/>
      <c r="F90" s="451">
        <v>116582667</v>
      </c>
      <c r="G90" s="457"/>
      <c r="H90" s="451">
        <f>F90</f>
        <v>116582667</v>
      </c>
      <c r="I90" s="434"/>
    </row>
    <row r="91" spans="1:10" ht="18" customHeight="1" x14ac:dyDescent="0.25">
      <c r="A91" s="434"/>
      <c r="B91" s="456"/>
      <c r="C91" s="456"/>
      <c r="D91" s="456"/>
      <c r="E91" s="456"/>
      <c r="F91" s="452"/>
      <c r="G91" s="457"/>
      <c r="H91" s="452"/>
      <c r="I91" s="434"/>
    </row>
    <row r="92" spans="1:10" ht="18" customHeight="1" x14ac:dyDescent="0.25">
      <c r="A92" s="434"/>
      <c r="B92" s="453" t="s">
        <v>186</v>
      </c>
      <c r="C92" s="454"/>
      <c r="D92" s="455" t="s">
        <v>195</v>
      </c>
      <c r="E92" s="456"/>
      <c r="F92" s="451">
        <v>176195958</v>
      </c>
      <c r="G92" s="457"/>
      <c r="H92" s="451"/>
      <c r="I92" s="434"/>
      <c r="J92" s="458"/>
    </row>
    <row r="93" spans="1:10" ht="18" customHeight="1" x14ac:dyDescent="0.25">
      <c r="A93" s="434"/>
      <c r="B93" s="455"/>
      <c r="C93" s="456"/>
      <c r="D93" s="455" t="s">
        <v>159</v>
      </c>
      <c r="E93" s="456"/>
      <c r="F93" s="451">
        <v>176195958</v>
      </c>
      <c r="G93" s="457"/>
      <c r="H93" s="451"/>
      <c r="I93" s="434"/>
    </row>
    <row r="94" spans="1:10" ht="18" customHeight="1" x14ac:dyDescent="0.25">
      <c r="A94" s="434"/>
      <c r="B94" s="456"/>
      <c r="C94" s="456"/>
      <c r="D94" s="456"/>
      <c r="E94" s="456"/>
      <c r="F94" s="452"/>
      <c r="G94" s="457"/>
      <c r="H94" s="452"/>
      <c r="I94" s="434"/>
    </row>
    <row r="95" spans="1:10" ht="18" customHeight="1" x14ac:dyDescent="0.25">
      <c r="A95" s="434"/>
      <c r="B95" s="456"/>
      <c r="C95" s="456"/>
      <c r="D95" s="456"/>
      <c r="E95" s="456"/>
      <c r="F95" s="452"/>
      <c r="G95" s="457"/>
      <c r="H95" s="452"/>
      <c r="I95" s="434"/>
    </row>
    <row r="96" spans="1:10" ht="18" customHeight="1" x14ac:dyDescent="0.25">
      <c r="A96" s="434"/>
      <c r="B96" s="441"/>
      <c r="C96" s="441"/>
      <c r="D96" s="441"/>
      <c r="E96" s="441"/>
      <c r="F96" s="452"/>
      <c r="G96" s="457"/>
      <c r="H96" s="452"/>
      <c r="I96" s="434"/>
    </row>
    <row r="97" spans="1:9" ht="15" customHeight="1" x14ac:dyDescent="0.25">
      <c r="A97" s="434"/>
      <c r="B97" s="467" t="s">
        <v>196</v>
      </c>
      <c r="C97" s="468"/>
      <c r="D97" s="437"/>
      <c r="E97" s="441"/>
      <c r="F97" s="437"/>
      <c r="G97" s="441"/>
      <c r="H97" s="437"/>
      <c r="I97" s="434"/>
    </row>
    <row r="98" spans="1:9" x14ac:dyDescent="0.2">
      <c r="A98" s="434"/>
      <c r="I98" s="434"/>
    </row>
    <row r="99" spans="1:9" x14ac:dyDescent="0.2">
      <c r="A99" s="434"/>
      <c r="I99" s="434"/>
    </row>
    <row r="100" spans="1:9" x14ac:dyDescent="0.2">
      <c r="A100" s="434"/>
      <c r="I100" s="434"/>
    </row>
    <row r="101" spans="1:9" ht="15" x14ac:dyDescent="0.25">
      <c r="A101" s="434"/>
      <c r="B101" s="459" t="s">
        <v>197</v>
      </c>
      <c r="I101" s="434"/>
    </row>
    <row r="102" spans="1:9" ht="15" x14ac:dyDescent="0.25">
      <c r="A102" s="434"/>
      <c r="B102" s="459" t="s">
        <v>198</v>
      </c>
      <c r="I102" s="434"/>
    </row>
    <row r="103" spans="1:9" x14ac:dyDescent="0.2">
      <c r="A103" s="434"/>
      <c r="I103" s="434"/>
    </row>
    <row r="104" spans="1:9" x14ac:dyDescent="0.2">
      <c r="A104" s="434"/>
      <c r="I104" s="434"/>
    </row>
    <row r="105" spans="1:9" x14ac:dyDescent="0.2">
      <c r="A105" s="434"/>
      <c r="I105" s="434"/>
    </row>
    <row r="106" spans="1:9" x14ac:dyDescent="0.2">
      <c r="A106" s="434"/>
      <c r="I106" s="434"/>
    </row>
    <row r="107" spans="1:9" x14ac:dyDescent="0.2">
      <c r="A107" s="434"/>
      <c r="I107" s="434"/>
    </row>
    <row r="108" spans="1:9" x14ac:dyDescent="0.2">
      <c r="A108" s="434"/>
      <c r="I108" s="434"/>
    </row>
    <row r="109" spans="1:9" x14ac:dyDescent="0.2">
      <c r="A109" s="434"/>
      <c r="I109" s="434"/>
    </row>
    <row r="110" spans="1:9" x14ac:dyDescent="0.2">
      <c r="A110" s="434"/>
      <c r="I110" s="434"/>
    </row>
    <row r="111" spans="1:9" x14ac:dyDescent="0.2">
      <c r="A111" s="434"/>
      <c r="I111" s="434"/>
    </row>
    <row r="112" spans="1:9" x14ac:dyDescent="0.2">
      <c r="A112" s="434"/>
      <c r="I112" s="434"/>
    </row>
    <row r="113" spans="1:9" x14ac:dyDescent="0.2">
      <c r="A113" s="434"/>
      <c r="I113" s="434"/>
    </row>
    <row r="114" spans="1:9" x14ac:dyDescent="0.2">
      <c r="A114" s="434"/>
      <c r="I114" s="434"/>
    </row>
    <row r="115" spans="1:9" x14ac:dyDescent="0.2">
      <c r="A115" s="434"/>
      <c r="I115" s="434"/>
    </row>
    <row r="116" spans="1:9" x14ac:dyDescent="0.2">
      <c r="A116" s="434"/>
      <c r="I116" s="434"/>
    </row>
    <row r="117" spans="1:9" x14ac:dyDescent="0.2">
      <c r="A117" s="434"/>
      <c r="I117" s="434"/>
    </row>
    <row r="118" spans="1:9" x14ac:dyDescent="0.2">
      <c r="A118" s="434"/>
      <c r="I118" s="434"/>
    </row>
    <row r="119" spans="1:9" x14ac:dyDescent="0.2">
      <c r="A119" s="434"/>
      <c r="I119" s="434"/>
    </row>
    <row r="120" spans="1:9" x14ac:dyDescent="0.2">
      <c r="A120" s="434"/>
      <c r="I120" s="434"/>
    </row>
    <row r="121" spans="1:9" x14ac:dyDescent="0.2">
      <c r="A121" s="434"/>
      <c r="I121" s="434"/>
    </row>
    <row r="122" spans="1:9" x14ac:dyDescent="0.2">
      <c r="A122" s="434"/>
      <c r="I122" s="434"/>
    </row>
    <row r="123" spans="1:9" x14ac:dyDescent="0.2">
      <c r="A123" s="434"/>
      <c r="I123" s="434"/>
    </row>
    <row r="124" spans="1:9" x14ac:dyDescent="0.2">
      <c r="A124" s="434"/>
      <c r="I124" s="434"/>
    </row>
    <row r="125" spans="1:9" x14ac:dyDescent="0.2">
      <c r="A125" s="434"/>
      <c r="I125" s="434"/>
    </row>
    <row r="126" spans="1:9" x14ac:dyDescent="0.2">
      <c r="A126" s="434"/>
      <c r="I126" s="434"/>
    </row>
    <row r="127" spans="1:9" x14ac:dyDescent="0.2">
      <c r="A127" s="434"/>
      <c r="I127" s="434"/>
    </row>
    <row r="128" spans="1:9" x14ac:dyDescent="0.2">
      <c r="A128" s="434"/>
      <c r="I128" s="434"/>
    </row>
    <row r="129" spans="1:9" x14ac:dyDescent="0.2">
      <c r="A129" s="434"/>
      <c r="I129" s="434"/>
    </row>
    <row r="130" spans="1:9" x14ac:dyDescent="0.2">
      <c r="A130" s="434"/>
      <c r="I130" s="434"/>
    </row>
    <row r="131" spans="1:9" x14ac:dyDescent="0.2">
      <c r="A131" s="434"/>
      <c r="I131" s="434"/>
    </row>
    <row r="132" spans="1:9" x14ac:dyDescent="0.2">
      <c r="A132" s="434"/>
      <c r="I132" s="434"/>
    </row>
    <row r="133" spans="1:9" x14ac:dyDescent="0.2">
      <c r="A133" s="434"/>
      <c r="I133" s="434"/>
    </row>
    <row r="134" spans="1:9" x14ac:dyDescent="0.2">
      <c r="A134" s="434"/>
      <c r="I134" s="434"/>
    </row>
    <row r="135" spans="1:9" x14ac:dyDescent="0.2">
      <c r="A135" s="434"/>
      <c r="I135" s="434"/>
    </row>
    <row r="136" spans="1:9" x14ac:dyDescent="0.2">
      <c r="A136" s="434"/>
      <c r="I136" s="434"/>
    </row>
    <row r="137" spans="1:9" x14ac:dyDescent="0.2">
      <c r="A137" s="434"/>
      <c r="I137" s="434"/>
    </row>
    <row r="138" spans="1:9" x14ac:dyDescent="0.2">
      <c r="A138" s="434"/>
      <c r="I138" s="434"/>
    </row>
    <row r="139" spans="1:9" x14ac:dyDescent="0.2">
      <c r="A139" s="434"/>
      <c r="I139" s="434"/>
    </row>
    <row r="140" spans="1:9" x14ac:dyDescent="0.2">
      <c r="A140" s="434"/>
      <c r="I140" s="434"/>
    </row>
    <row r="141" spans="1:9" x14ac:dyDescent="0.2">
      <c r="A141" s="434"/>
      <c r="I141" s="434"/>
    </row>
    <row r="142" spans="1:9" x14ac:dyDescent="0.2">
      <c r="A142" s="434"/>
      <c r="I142" s="434"/>
    </row>
    <row r="143" spans="1:9" x14ac:dyDescent="0.2">
      <c r="A143" s="434"/>
      <c r="I143" s="434"/>
    </row>
    <row r="144" spans="1:9" x14ac:dyDescent="0.2">
      <c r="A144" s="434"/>
      <c r="I144" s="434"/>
    </row>
    <row r="145" spans="1:9" x14ac:dyDescent="0.2">
      <c r="A145" s="434"/>
      <c r="I145" s="434"/>
    </row>
    <row r="146" spans="1:9" x14ac:dyDescent="0.2">
      <c r="A146" s="434"/>
      <c r="I146" s="434"/>
    </row>
    <row r="147" spans="1:9" x14ac:dyDescent="0.2">
      <c r="A147" s="434"/>
      <c r="I147" s="434"/>
    </row>
    <row r="148" spans="1:9" x14ac:dyDescent="0.2">
      <c r="A148" s="434"/>
      <c r="I148" s="434"/>
    </row>
    <row r="149" spans="1:9" x14ac:dyDescent="0.2">
      <c r="A149" s="434"/>
      <c r="I149" s="434"/>
    </row>
    <row r="150" spans="1:9" x14ac:dyDescent="0.2">
      <c r="A150" s="434"/>
      <c r="I150" s="434"/>
    </row>
    <row r="151" spans="1:9" x14ac:dyDescent="0.2">
      <c r="A151" s="434"/>
      <c r="I151" s="434"/>
    </row>
    <row r="152" spans="1:9" x14ac:dyDescent="0.2">
      <c r="A152" s="434"/>
      <c r="I152" s="434"/>
    </row>
    <row r="153" spans="1:9" x14ac:dyDescent="0.2">
      <c r="A153" s="434"/>
      <c r="I153" s="434"/>
    </row>
    <row r="154" spans="1:9" x14ac:dyDescent="0.2">
      <c r="A154" s="434"/>
      <c r="I154" s="434"/>
    </row>
    <row r="155" spans="1:9" x14ac:dyDescent="0.2">
      <c r="A155" s="434"/>
      <c r="I155" s="434"/>
    </row>
    <row r="156" spans="1:9" x14ac:dyDescent="0.2">
      <c r="A156" s="434"/>
      <c r="I156" s="434"/>
    </row>
    <row r="157" spans="1:9" x14ac:dyDescent="0.2">
      <c r="A157" s="434"/>
      <c r="I157" s="434"/>
    </row>
    <row r="158" spans="1:9" x14ac:dyDescent="0.2">
      <c r="A158" s="434"/>
      <c r="I158" s="434"/>
    </row>
    <row r="159" spans="1:9" x14ac:dyDescent="0.2">
      <c r="A159" s="434"/>
      <c r="I159" s="434"/>
    </row>
    <row r="160" spans="1:9" x14ac:dyDescent="0.2">
      <c r="A160" s="434"/>
      <c r="I160" s="434"/>
    </row>
    <row r="161" spans="1:9" x14ac:dyDescent="0.2">
      <c r="A161" s="434"/>
      <c r="I161" s="434"/>
    </row>
    <row r="162" spans="1:9" x14ac:dyDescent="0.2">
      <c r="A162" s="434"/>
      <c r="I162" s="434"/>
    </row>
    <row r="163" spans="1:9" x14ac:dyDescent="0.2">
      <c r="A163" s="434"/>
      <c r="I163" s="434"/>
    </row>
    <row r="164" spans="1:9" x14ac:dyDescent="0.2">
      <c r="A164" s="434"/>
      <c r="I164" s="434"/>
    </row>
    <row r="165" spans="1:9" x14ac:dyDescent="0.2">
      <c r="A165" s="434"/>
      <c r="I165" s="434"/>
    </row>
    <row r="166" spans="1:9" x14ac:dyDescent="0.2">
      <c r="A166" s="434"/>
      <c r="I166" s="434"/>
    </row>
    <row r="167" spans="1:9" x14ac:dyDescent="0.2">
      <c r="A167" s="434"/>
      <c r="I167" s="434"/>
    </row>
    <row r="168" spans="1:9" x14ac:dyDescent="0.2">
      <c r="A168" s="434"/>
      <c r="I168" s="434"/>
    </row>
    <row r="169" spans="1:9" x14ac:dyDescent="0.2">
      <c r="A169" s="434"/>
      <c r="I169" s="434"/>
    </row>
    <row r="170" spans="1:9" x14ac:dyDescent="0.2">
      <c r="A170" s="434"/>
      <c r="I170" s="434"/>
    </row>
    <row r="171" spans="1:9" x14ac:dyDescent="0.2">
      <c r="A171" s="434"/>
      <c r="I171" s="434"/>
    </row>
    <row r="172" spans="1:9" x14ac:dyDescent="0.2">
      <c r="A172" s="434"/>
      <c r="I172" s="434"/>
    </row>
    <row r="173" spans="1:9" x14ac:dyDescent="0.2">
      <c r="A173" s="434"/>
      <c r="I173" s="434"/>
    </row>
    <row r="174" spans="1:9" x14ac:dyDescent="0.2">
      <c r="A174" s="434"/>
      <c r="I174" s="434"/>
    </row>
    <row r="175" spans="1:9" x14ac:dyDescent="0.2">
      <c r="A175" s="434"/>
      <c r="I175" s="434"/>
    </row>
    <row r="176" spans="1:9" x14ac:dyDescent="0.2">
      <c r="A176" s="434"/>
      <c r="I176" s="434"/>
    </row>
    <row r="177" spans="1:9" x14ac:dyDescent="0.2">
      <c r="A177" s="434"/>
      <c r="I177" s="434"/>
    </row>
    <row r="178" spans="1:9" x14ac:dyDescent="0.2">
      <c r="A178" s="434"/>
      <c r="I178" s="434"/>
    </row>
    <row r="179" spans="1:9" x14ac:dyDescent="0.2">
      <c r="A179" s="434"/>
      <c r="I179" s="434"/>
    </row>
    <row r="180" spans="1:9" x14ac:dyDescent="0.2">
      <c r="A180" s="434"/>
      <c r="I180" s="434"/>
    </row>
    <row r="181" spans="1:9" x14ac:dyDescent="0.2">
      <c r="A181" s="434"/>
      <c r="I181" s="434"/>
    </row>
    <row r="182" spans="1:9" x14ac:dyDescent="0.2">
      <c r="A182" s="434"/>
      <c r="I182" s="434"/>
    </row>
    <row r="183" spans="1:9" x14ac:dyDescent="0.2">
      <c r="A183" s="434"/>
      <c r="I183" s="434"/>
    </row>
    <row r="184" spans="1:9" x14ac:dyDescent="0.2">
      <c r="A184" s="434"/>
      <c r="I184" s="434"/>
    </row>
    <row r="185" spans="1:9" x14ac:dyDescent="0.2">
      <c r="A185" s="434"/>
      <c r="I185" s="434"/>
    </row>
    <row r="186" spans="1:9" x14ac:dyDescent="0.2">
      <c r="A186" s="434"/>
      <c r="I186" s="434"/>
    </row>
    <row r="187" spans="1:9" x14ac:dyDescent="0.2">
      <c r="A187" s="434"/>
      <c r="I187" s="434"/>
    </row>
    <row r="188" spans="1:9" x14ac:dyDescent="0.2">
      <c r="A188" s="434"/>
      <c r="I188" s="434"/>
    </row>
    <row r="189" spans="1:9" x14ac:dyDescent="0.2">
      <c r="A189" s="434"/>
    </row>
    <row r="190" spans="1:9" x14ac:dyDescent="0.2">
      <c r="A190" s="434"/>
    </row>
    <row r="191" spans="1:9" x14ac:dyDescent="0.2">
      <c r="A191" s="434"/>
    </row>
    <row r="192" spans="1:9" x14ac:dyDescent="0.2">
      <c r="A192" s="434"/>
    </row>
    <row r="193" spans="1:1" x14ac:dyDescent="0.2">
      <c r="A193" s="434"/>
    </row>
    <row r="194" spans="1:1" x14ac:dyDescent="0.2">
      <c r="A194" s="434"/>
    </row>
    <row r="195" spans="1:1" x14ac:dyDescent="0.2">
      <c r="A195" s="434"/>
    </row>
    <row r="196" spans="1:1" x14ac:dyDescent="0.2">
      <c r="A196" s="434"/>
    </row>
    <row r="197" spans="1:1" x14ac:dyDescent="0.2">
      <c r="A197" s="434"/>
    </row>
    <row r="198" spans="1:1" x14ac:dyDescent="0.2">
      <c r="A198" s="434"/>
    </row>
    <row r="199" spans="1:1" x14ac:dyDescent="0.2">
      <c r="A199" s="434"/>
    </row>
    <row r="200" spans="1:1" x14ac:dyDescent="0.2">
      <c r="A200" s="434"/>
    </row>
    <row r="201" spans="1:1" x14ac:dyDescent="0.2">
      <c r="A201" s="434"/>
    </row>
    <row r="202" spans="1:1" x14ac:dyDescent="0.2">
      <c r="A202" s="434"/>
    </row>
    <row r="203" spans="1:1" x14ac:dyDescent="0.2">
      <c r="A203" s="434"/>
    </row>
    <row r="204" spans="1:1" x14ac:dyDescent="0.2">
      <c r="A204" s="434"/>
    </row>
    <row r="205" spans="1:1" x14ac:dyDescent="0.2">
      <c r="A205" s="434"/>
    </row>
  </sheetData>
  <printOptions horizontalCentered="1"/>
  <pageMargins left="0.5" right="0.5" top="0.5" bottom="0.5" header="0.5" footer="0.5"/>
  <pageSetup scale="8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29400-ED72-4B8D-A90A-1FAD996D2F82}">
  <dimension ref="A1:IY103"/>
  <sheetViews>
    <sheetView showOutlineSymbols="0" view="pageBreakPreview" zoomScaleSheetLayoutView="100" workbookViewId="0">
      <selection activeCell="A7" sqref="A7"/>
    </sheetView>
  </sheetViews>
  <sheetFormatPr defaultColWidth="9.6640625" defaultRowHeight="12.75" x14ac:dyDescent="0.2"/>
  <cols>
    <col min="1" max="1" width="15.77734375" style="430" customWidth="1"/>
    <col min="2" max="2" width="2" style="434" customWidth="1"/>
    <col min="3" max="3" width="27.77734375" style="430" customWidth="1"/>
    <col min="4" max="4" width="2" style="434" customWidth="1"/>
    <col min="5" max="5" width="15.77734375" style="430" customWidth="1"/>
    <col min="6" max="6" width="2" style="434" customWidth="1"/>
    <col min="7" max="7" width="15.77734375" style="430" customWidth="1"/>
    <col min="8" max="9" width="1.6640625" style="430" customWidth="1"/>
    <col min="10" max="16384" width="9.6640625" style="430"/>
  </cols>
  <sheetData>
    <row r="1" spans="1:259" ht="27" x14ac:dyDescent="0.35">
      <c r="A1" s="426" t="s">
        <v>5</v>
      </c>
      <c r="B1" s="427"/>
      <c r="C1" s="428"/>
      <c r="D1" s="429"/>
      <c r="E1" s="428"/>
      <c r="F1" s="429"/>
      <c r="G1" s="429"/>
    </row>
    <row r="2" spans="1:259" ht="23.25" x14ac:dyDescent="0.3">
      <c r="A2" s="431" t="s">
        <v>14</v>
      </c>
      <c r="B2" s="427"/>
      <c r="C2" s="428"/>
      <c r="D2" s="429"/>
      <c r="E2" s="428"/>
      <c r="F2" s="429"/>
      <c r="G2" s="429"/>
    </row>
    <row r="3" spans="1:259" ht="21" x14ac:dyDescent="0.3">
      <c r="A3" s="432" t="s">
        <v>153</v>
      </c>
      <c r="B3" s="427"/>
      <c r="C3" s="428"/>
      <c r="D3" s="429"/>
      <c r="E3" s="428"/>
      <c r="F3" s="429"/>
      <c r="G3" s="429"/>
    </row>
    <row r="4" spans="1:259" ht="15" customHeight="1" x14ac:dyDescent="0.3">
      <c r="A4" s="432"/>
      <c r="B4" s="427"/>
      <c r="C4" s="428"/>
      <c r="D4" s="429"/>
      <c r="E4" s="428"/>
      <c r="F4" s="429"/>
      <c r="G4" s="429"/>
    </row>
    <row r="5" spans="1:259" ht="18.75" x14ac:dyDescent="0.3">
      <c r="A5" s="433" t="s">
        <v>39</v>
      </c>
      <c r="B5" s="427"/>
      <c r="C5" s="428"/>
      <c r="D5" s="429"/>
      <c r="E5" s="428"/>
      <c r="F5" s="429"/>
      <c r="G5" s="429"/>
    </row>
    <row r="6" spans="1:259" ht="15" customHeight="1" x14ac:dyDescent="0.2">
      <c r="A6" s="429"/>
      <c r="B6" s="429"/>
      <c r="C6" s="428"/>
      <c r="D6" s="429"/>
      <c r="E6" s="428"/>
      <c r="F6" s="429"/>
      <c r="G6" s="429"/>
    </row>
    <row r="7" spans="1:259" ht="15" customHeight="1" x14ac:dyDescent="0.2">
      <c r="B7" s="427"/>
      <c r="C7" s="429"/>
      <c r="D7" s="429"/>
      <c r="E7" s="429"/>
      <c r="F7" s="429"/>
      <c r="G7" s="429"/>
    </row>
    <row r="8" spans="1:259" ht="15" customHeight="1" x14ac:dyDescent="0.2">
      <c r="A8" s="434"/>
      <c r="C8" s="434"/>
      <c r="E8" s="434"/>
      <c r="G8" s="434"/>
    </row>
    <row r="9" spans="1:259" s="437" customFormat="1" ht="15" customHeight="1" thickBot="1" x14ac:dyDescent="0.3">
      <c r="A9" s="435" t="s">
        <v>154</v>
      </c>
      <c r="B9" s="435"/>
      <c r="C9" s="435" t="s">
        <v>155</v>
      </c>
      <c r="D9" s="435"/>
      <c r="E9" s="435" t="s">
        <v>58</v>
      </c>
      <c r="F9" s="435"/>
      <c r="G9" s="435" t="s">
        <v>156</v>
      </c>
      <c r="H9" s="436"/>
      <c r="I9" s="436"/>
      <c r="J9" s="436"/>
      <c r="K9" s="436"/>
      <c r="L9" s="436"/>
      <c r="M9" s="436"/>
      <c r="N9" s="436"/>
      <c r="O9" s="436"/>
      <c r="P9" s="436"/>
      <c r="Q9" s="436"/>
      <c r="R9" s="436"/>
      <c r="S9" s="436"/>
      <c r="T9" s="436"/>
      <c r="U9" s="436"/>
      <c r="V9" s="436"/>
      <c r="W9" s="436"/>
      <c r="X9" s="436"/>
      <c r="Y9" s="436"/>
      <c r="Z9" s="436"/>
      <c r="AA9" s="436"/>
      <c r="AB9" s="436"/>
      <c r="AC9" s="436"/>
      <c r="AD9" s="436"/>
      <c r="AE9" s="436"/>
      <c r="AF9" s="436"/>
      <c r="AG9" s="436"/>
      <c r="AH9" s="436"/>
      <c r="AI9" s="436"/>
      <c r="AJ9" s="436"/>
      <c r="AK9" s="436"/>
      <c r="AL9" s="436"/>
      <c r="AM9" s="436"/>
      <c r="AN9" s="436"/>
      <c r="AO9" s="436"/>
      <c r="AP9" s="436"/>
      <c r="AQ9" s="436"/>
      <c r="AR9" s="436"/>
      <c r="AS9" s="436"/>
      <c r="AT9" s="436"/>
      <c r="AU9" s="436"/>
      <c r="AV9" s="436"/>
      <c r="AW9" s="436"/>
      <c r="AX9" s="436"/>
      <c r="AY9" s="436"/>
      <c r="AZ9" s="436"/>
      <c r="BA9" s="436"/>
      <c r="BB9" s="436"/>
      <c r="BC9" s="436"/>
      <c r="BD9" s="436"/>
      <c r="BE9" s="436"/>
      <c r="BF9" s="436"/>
      <c r="BG9" s="436"/>
      <c r="BH9" s="436"/>
      <c r="BI9" s="436"/>
      <c r="BJ9" s="436"/>
      <c r="BK9" s="436"/>
      <c r="BL9" s="436"/>
      <c r="BM9" s="436"/>
      <c r="BN9" s="436"/>
      <c r="BO9" s="436"/>
      <c r="BP9" s="436"/>
      <c r="BQ9" s="436"/>
      <c r="BR9" s="436"/>
      <c r="BS9" s="436"/>
      <c r="BT9" s="436"/>
      <c r="BU9" s="436"/>
      <c r="BV9" s="436"/>
      <c r="BW9" s="436"/>
      <c r="BX9" s="436"/>
      <c r="BY9" s="436"/>
      <c r="BZ9" s="436"/>
      <c r="CA9" s="436"/>
      <c r="CB9" s="436"/>
      <c r="CC9" s="436"/>
      <c r="CD9" s="436"/>
      <c r="CE9" s="436"/>
      <c r="CF9" s="436"/>
      <c r="CG9" s="436"/>
      <c r="CH9" s="436"/>
      <c r="CI9" s="436"/>
      <c r="CJ9" s="436"/>
      <c r="CK9" s="436"/>
      <c r="CL9" s="436"/>
      <c r="CM9" s="436"/>
      <c r="CN9" s="436"/>
      <c r="CO9" s="436"/>
      <c r="CP9" s="436"/>
      <c r="CQ9" s="436"/>
      <c r="CR9" s="436"/>
      <c r="CS9" s="436"/>
      <c r="CT9" s="436"/>
      <c r="CU9" s="436"/>
      <c r="CV9" s="436"/>
      <c r="CW9" s="436"/>
      <c r="CX9" s="436"/>
      <c r="CY9" s="436"/>
      <c r="CZ9" s="436"/>
      <c r="DA9" s="436"/>
      <c r="DB9" s="436"/>
      <c r="DC9" s="436"/>
      <c r="DD9" s="436"/>
      <c r="DE9" s="436"/>
      <c r="DF9" s="436"/>
      <c r="DG9" s="436"/>
      <c r="DH9" s="436"/>
      <c r="DI9" s="436"/>
      <c r="DJ9" s="436"/>
      <c r="DK9" s="436"/>
      <c r="DL9" s="436"/>
      <c r="DM9" s="436"/>
      <c r="DN9" s="436"/>
      <c r="DO9" s="436"/>
      <c r="DP9" s="436"/>
      <c r="DQ9" s="436"/>
      <c r="DR9" s="436"/>
      <c r="DS9" s="436"/>
      <c r="DT9" s="436"/>
      <c r="DU9" s="436"/>
      <c r="DV9" s="436"/>
      <c r="DW9" s="436"/>
      <c r="DX9" s="436"/>
      <c r="DY9" s="436"/>
      <c r="DZ9" s="436"/>
      <c r="EA9" s="436"/>
      <c r="EB9" s="436"/>
      <c r="EC9" s="436"/>
      <c r="ED9" s="436"/>
      <c r="EE9" s="436"/>
      <c r="EF9" s="436"/>
      <c r="EG9" s="436"/>
      <c r="EH9" s="436"/>
      <c r="EI9" s="436"/>
      <c r="EJ9" s="436"/>
      <c r="EK9" s="436"/>
      <c r="EL9" s="436"/>
      <c r="EM9" s="436"/>
      <c r="EN9" s="436"/>
      <c r="EO9" s="436"/>
      <c r="EP9" s="436"/>
      <c r="EQ9" s="436"/>
      <c r="ER9" s="436"/>
      <c r="ES9" s="436"/>
      <c r="ET9" s="436"/>
      <c r="EU9" s="436"/>
      <c r="EV9" s="436"/>
      <c r="EW9" s="436"/>
      <c r="EX9" s="436"/>
      <c r="EY9" s="436"/>
      <c r="EZ9" s="436"/>
      <c r="FA9" s="436"/>
      <c r="FB9" s="436"/>
      <c r="FC9" s="436"/>
      <c r="FD9" s="436"/>
      <c r="FE9" s="436"/>
      <c r="FF9" s="436"/>
      <c r="FG9" s="436"/>
      <c r="FH9" s="436"/>
      <c r="FI9" s="436"/>
      <c r="FJ9" s="436"/>
      <c r="FK9" s="436"/>
      <c r="FL9" s="436"/>
      <c r="FM9" s="436"/>
      <c r="FN9" s="436"/>
      <c r="FO9" s="436"/>
      <c r="FP9" s="436"/>
      <c r="FQ9" s="436"/>
      <c r="FR9" s="436"/>
      <c r="FS9" s="436"/>
      <c r="FT9" s="436"/>
      <c r="FU9" s="436"/>
      <c r="FV9" s="436"/>
      <c r="FW9" s="436"/>
      <c r="FX9" s="436"/>
      <c r="FY9" s="436"/>
      <c r="FZ9" s="436"/>
      <c r="GA9" s="436"/>
      <c r="GB9" s="436"/>
      <c r="GC9" s="436"/>
      <c r="GD9" s="436"/>
      <c r="GE9" s="436"/>
      <c r="GF9" s="436"/>
      <c r="GG9" s="436"/>
      <c r="GH9" s="436"/>
      <c r="GI9" s="436"/>
      <c r="GJ9" s="436"/>
      <c r="GK9" s="436"/>
      <c r="GL9" s="436"/>
      <c r="GM9" s="436"/>
      <c r="GN9" s="436"/>
      <c r="GO9" s="436"/>
      <c r="GP9" s="436"/>
      <c r="GQ9" s="436"/>
      <c r="GR9" s="436"/>
      <c r="GS9" s="436"/>
      <c r="GT9" s="436"/>
      <c r="GU9" s="436"/>
      <c r="GV9" s="436"/>
      <c r="GW9" s="436"/>
      <c r="GX9" s="436"/>
      <c r="GY9" s="436"/>
      <c r="GZ9" s="436"/>
      <c r="HA9" s="436"/>
      <c r="HB9" s="436"/>
      <c r="HC9" s="436"/>
      <c r="HD9" s="436"/>
      <c r="HE9" s="436"/>
      <c r="HF9" s="436"/>
      <c r="HG9" s="436"/>
      <c r="HH9" s="436"/>
      <c r="HI9" s="436"/>
      <c r="HJ9" s="436"/>
      <c r="HK9" s="436"/>
      <c r="HL9" s="436"/>
      <c r="HM9" s="436"/>
      <c r="HN9" s="436"/>
      <c r="HO9" s="436"/>
      <c r="HP9" s="436"/>
      <c r="HQ9" s="436"/>
      <c r="HR9" s="436"/>
      <c r="HS9" s="436"/>
      <c r="HT9" s="436"/>
      <c r="HU9" s="436"/>
      <c r="HV9" s="436"/>
      <c r="HW9" s="436"/>
      <c r="HX9" s="436"/>
      <c r="HY9" s="436"/>
      <c r="HZ9" s="436"/>
      <c r="IA9" s="436"/>
      <c r="IB9" s="436"/>
      <c r="IC9" s="436"/>
      <c r="ID9" s="436"/>
      <c r="IE9" s="436"/>
      <c r="IF9" s="436"/>
      <c r="IG9" s="436"/>
      <c r="IH9" s="436"/>
      <c r="II9" s="436"/>
      <c r="IJ9" s="436"/>
      <c r="IK9" s="436"/>
      <c r="IL9" s="436"/>
      <c r="IM9" s="436"/>
      <c r="IN9" s="436"/>
      <c r="IO9" s="436"/>
      <c r="IP9" s="436"/>
      <c r="IQ9" s="436"/>
      <c r="IR9" s="436"/>
      <c r="IS9" s="436"/>
      <c r="IT9" s="436"/>
      <c r="IU9" s="436"/>
      <c r="IV9" s="436"/>
      <c r="IW9" s="436"/>
      <c r="IX9" s="436"/>
      <c r="IY9" s="436"/>
    </row>
    <row r="10" spans="1:259" s="437" customFormat="1" ht="15" customHeight="1" x14ac:dyDescent="0.25">
      <c r="A10" s="438"/>
      <c r="B10" s="439"/>
      <c r="C10" s="440"/>
      <c r="D10" s="441"/>
      <c r="E10" s="440"/>
      <c r="F10" s="441"/>
      <c r="G10" s="440"/>
    </row>
    <row r="11" spans="1:259" s="437" customFormat="1" ht="15" hidden="1" customHeight="1" x14ac:dyDescent="0.25">
      <c r="A11" s="442" t="s">
        <v>157</v>
      </c>
      <c r="B11" s="439"/>
      <c r="C11" s="443" t="s">
        <v>158</v>
      </c>
      <c r="D11" s="441"/>
      <c r="E11" s="444">
        <v>1303686</v>
      </c>
      <c r="F11" s="445"/>
      <c r="G11" s="444">
        <v>612895</v>
      </c>
      <c r="H11" s="446"/>
    </row>
    <row r="12" spans="1:259" s="437" customFormat="1" ht="15" hidden="1" customHeight="1" x14ac:dyDescent="0.25">
      <c r="A12" s="442"/>
      <c r="B12" s="439"/>
      <c r="C12" s="443" t="s">
        <v>159</v>
      </c>
      <c r="D12" s="441"/>
      <c r="E12" s="444">
        <v>997604</v>
      </c>
      <c r="F12" s="445"/>
      <c r="G12" s="444">
        <v>518341</v>
      </c>
      <c r="H12" s="446"/>
    </row>
    <row r="13" spans="1:259" s="437" customFormat="1" ht="15" hidden="1" customHeight="1" x14ac:dyDescent="0.25">
      <c r="A13" s="439"/>
      <c r="B13" s="439"/>
      <c r="D13" s="441"/>
      <c r="E13" s="446"/>
      <c r="F13" s="445"/>
      <c r="G13" s="445"/>
      <c r="H13" s="446"/>
    </row>
    <row r="14" spans="1:259" s="437" customFormat="1" ht="15" hidden="1" customHeight="1" x14ac:dyDescent="0.25">
      <c r="A14" s="442" t="s">
        <v>160</v>
      </c>
      <c r="B14" s="439"/>
      <c r="C14" s="443" t="s">
        <v>158</v>
      </c>
      <c r="D14" s="441"/>
      <c r="E14" s="444">
        <v>266000</v>
      </c>
      <c r="F14" s="445"/>
      <c r="G14" s="444">
        <v>609814</v>
      </c>
      <c r="H14" s="446"/>
    </row>
    <row r="15" spans="1:259" s="437" customFormat="1" ht="15" hidden="1" customHeight="1" x14ac:dyDescent="0.25">
      <c r="A15" s="442"/>
      <c r="B15" s="439"/>
      <c r="C15" s="443" t="s">
        <v>159</v>
      </c>
      <c r="D15" s="441"/>
      <c r="E15" s="444">
        <v>148500</v>
      </c>
      <c r="F15" s="445"/>
      <c r="G15" s="444">
        <v>466720</v>
      </c>
      <c r="H15" s="446"/>
    </row>
    <row r="16" spans="1:259" s="437" customFormat="1" ht="15" hidden="1" customHeight="1" x14ac:dyDescent="0.25">
      <c r="A16" s="439"/>
      <c r="B16" s="439"/>
      <c r="D16" s="441"/>
      <c r="E16" s="446"/>
      <c r="F16" s="445"/>
      <c r="G16" s="445"/>
      <c r="H16" s="446"/>
    </row>
    <row r="17" spans="1:8" s="437" customFormat="1" ht="15" hidden="1" customHeight="1" x14ac:dyDescent="0.25">
      <c r="A17" s="442" t="s">
        <v>161</v>
      </c>
      <c r="B17" s="439"/>
      <c r="C17" s="443" t="s">
        <v>158</v>
      </c>
      <c r="D17" s="441"/>
      <c r="E17" s="444">
        <v>149000</v>
      </c>
      <c r="F17" s="445"/>
      <c r="G17" s="444">
        <v>217692</v>
      </c>
      <c r="H17" s="446"/>
    </row>
    <row r="18" spans="1:8" s="437" customFormat="1" ht="15" hidden="1" customHeight="1" x14ac:dyDescent="0.25">
      <c r="A18" s="442"/>
      <c r="B18" s="439"/>
      <c r="C18" s="443" t="s">
        <v>159</v>
      </c>
      <c r="D18" s="441"/>
      <c r="E18" s="444">
        <v>149000</v>
      </c>
      <c r="F18" s="445"/>
      <c r="G18" s="444">
        <v>148506</v>
      </c>
      <c r="H18" s="446"/>
    </row>
    <row r="19" spans="1:8" s="437" customFormat="1" ht="15" hidden="1" customHeight="1" x14ac:dyDescent="0.25">
      <c r="A19" s="439"/>
      <c r="B19" s="439"/>
      <c r="D19" s="441"/>
      <c r="E19" s="446"/>
      <c r="F19" s="445"/>
      <c r="G19" s="445"/>
      <c r="H19" s="446"/>
    </row>
    <row r="20" spans="1:8" s="437" customFormat="1" ht="15" hidden="1" customHeight="1" x14ac:dyDescent="0.25">
      <c r="A20" s="442" t="s">
        <v>162</v>
      </c>
      <c r="B20" s="439"/>
      <c r="C20" s="443" t="s">
        <v>158</v>
      </c>
      <c r="D20" s="441"/>
      <c r="E20" s="444">
        <v>174000</v>
      </c>
      <c r="F20" s="445"/>
      <c r="G20" s="444">
        <v>298784</v>
      </c>
      <c r="H20" s="446"/>
    </row>
    <row r="21" spans="1:8" s="437" customFormat="1" ht="15" hidden="1" customHeight="1" x14ac:dyDescent="0.25">
      <c r="A21" s="442"/>
      <c r="B21" s="439"/>
      <c r="C21" s="443" t="s">
        <v>159</v>
      </c>
      <c r="D21" s="441"/>
      <c r="E21" s="444">
        <v>174000</v>
      </c>
      <c r="F21" s="445"/>
      <c r="G21" s="444">
        <v>186011</v>
      </c>
      <c r="H21" s="446"/>
    </row>
    <row r="22" spans="1:8" s="437" customFormat="1" ht="15" hidden="1" customHeight="1" x14ac:dyDescent="0.25">
      <c r="A22" s="439"/>
      <c r="B22" s="439"/>
      <c r="D22" s="441"/>
      <c r="E22" s="446"/>
      <c r="F22" s="445"/>
      <c r="G22" s="445"/>
      <c r="H22" s="446"/>
    </row>
    <row r="23" spans="1:8" s="437" customFormat="1" ht="15" hidden="1" customHeight="1" x14ac:dyDescent="0.25">
      <c r="A23" s="442" t="s">
        <v>163</v>
      </c>
      <c r="B23" s="439"/>
      <c r="C23" s="443" t="s">
        <v>158</v>
      </c>
      <c r="D23" s="441"/>
      <c r="E23" s="444">
        <v>197000</v>
      </c>
      <c r="F23" s="445"/>
      <c r="G23" s="444">
        <v>336059</v>
      </c>
      <c r="H23" s="446"/>
    </row>
    <row r="24" spans="1:8" s="437" customFormat="1" ht="15" hidden="1" customHeight="1" x14ac:dyDescent="0.25">
      <c r="A24" s="442"/>
      <c r="B24" s="439"/>
      <c r="C24" s="443" t="s">
        <v>159</v>
      </c>
      <c r="D24" s="441"/>
      <c r="E24" s="444">
        <v>197000</v>
      </c>
      <c r="F24" s="445"/>
      <c r="G24" s="444">
        <v>214603</v>
      </c>
      <c r="H24" s="446"/>
    </row>
    <row r="25" spans="1:8" s="437" customFormat="1" ht="15" hidden="1" customHeight="1" x14ac:dyDescent="0.25">
      <c r="A25" s="439"/>
      <c r="B25" s="439"/>
      <c r="D25" s="441"/>
      <c r="E25" s="446"/>
      <c r="F25" s="445"/>
      <c r="G25" s="445"/>
      <c r="H25" s="446"/>
    </row>
    <row r="26" spans="1:8" s="437" customFormat="1" ht="15" hidden="1" customHeight="1" x14ac:dyDescent="0.25">
      <c r="A26" s="442" t="s">
        <v>164</v>
      </c>
      <c r="B26" s="439"/>
      <c r="C26" s="443" t="s">
        <v>158</v>
      </c>
      <c r="D26" s="441"/>
      <c r="E26" s="444">
        <v>389238</v>
      </c>
      <c r="F26" s="445"/>
      <c r="G26" s="444">
        <v>501662</v>
      </c>
      <c r="H26" s="446"/>
    </row>
    <row r="27" spans="1:8" s="437" customFormat="1" ht="15" hidden="1" customHeight="1" x14ac:dyDescent="0.25">
      <c r="A27" s="442"/>
      <c r="B27" s="439"/>
      <c r="C27" s="443" t="s">
        <v>159</v>
      </c>
      <c r="D27" s="441"/>
      <c r="E27" s="444">
        <v>389238</v>
      </c>
      <c r="F27" s="445"/>
      <c r="G27" s="444">
        <v>270043</v>
      </c>
      <c r="H27" s="446"/>
    </row>
    <row r="28" spans="1:8" s="437" customFormat="1" ht="15" hidden="1" customHeight="1" x14ac:dyDescent="0.25">
      <c r="A28" s="439"/>
      <c r="B28" s="439"/>
      <c r="D28" s="441"/>
      <c r="E28" s="446"/>
      <c r="F28" s="445"/>
      <c r="G28" s="445"/>
      <c r="H28" s="446"/>
    </row>
    <row r="29" spans="1:8" s="437" customFormat="1" ht="15" hidden="1" customHeight="1" x14ac:dyDescent="0.25">
      <c r="A29" s="442" t="s">
        <v>165</v>
      </c>
      <c r="B29" s="439"/>
      <c r="C29" s="443" t="s">
        <v>158</v>
      </c>
      <c r="D29" s="441"/>
      <c r="E29" s="444">
        <v>488749</v>
      </c>
      <c r="F29" s="445"/>
      <c r="G29" s="444">
        <v>473025</v>
      </c>
      <c r="H29" s="446"/>
    </row>
    <row r="30" spans="1:8" s="437" customFormat="1" ht="15" hidden="1" customHeight="1" x14ac:dyDescent="0.25">
      <c r="A30" s="442"/>
      <c r="B30" s="439"/>
      <c r="C30" s="443" t="s">
        <v>159</v>
      </c>
      <c r="D30" s="441"/>
      <c r="E30" s="444">
        <v>488749</v>
      </c>
      <c r="F30" s="445"/>
      <c r="G30" s="444">
        <v>351262</v>
      </c>
      <c r="H30" s="446"/>
    </row>
    <row r="31" spans="1:8" s="437" customFormat="1" ht="15" hidden="1" customHeight="1" x14ac:dyDescent="0.25">
      <c r="A31" s="439"/>
      <c r="B31" s="439"/>
      <c r="D31" s="441"/>
      <c r="E31" s="446"/>
      <c r="F31" s="445"/>
      <c r="G31" s="445"/>
      <c r="H31" s="446"/>
    </row>
    <row r="32" spans="1:8" s="437" customFormat="1" ht="15" hidden="1" customHeight="1" x14ac:dyDescent="0.25">
      <c r="A32" s="442" t="s">
        <v>166</v>
      </c>
      <c r="B32" s="439"/>
      <c r="C32" s="443" t="s">
        <v>158</v>
      </c>
      <c r="D32" s="441"/>
      <c r="E32" s="444">
        <v>765291</v>
      </c>
      <c r="F32" s="445"/>
      <c r="G32" s="447">
        <v>563045</v>
      </c>
      <c r="H32" s="446"/>
    </row>
    <row r="33" spans="1:8" s="437" customFormat="1" ht="15" hidden="1" customHeight="1" x14ac:dyDescent="0.25">
      <c r="A33" s="442"/>
      <c r="B33" s="439"/>
      <c r="C33" s="443" t="s">
        <v>159</v>
      </c>
      <c r="D33" s="441"/>
      <c r="E33" s="444">
        <v>765291</v>
      </c>
      <c r="F33" s="445"/>
      <c r="G33" s="447">
        <v>254762</v>
      </c>
      <c r="H33" s="446"/>
    </row>
    <row r="34" spans="1:8" s="437" customFormat="1" ht="15" hidden="1" customHeight="1" x14ac:dyDescent="0.25">
      <c r="A34" s="439"/>
      <c r="B34" s="439"/>
      <c r="D34" s="441"/>
      <c r="E34" s="446"/>
      <c r="F34" s="445"/>
      <c r="G34" s="445"/>
      <c r="H34" s="446"/>
    </row>
    <row r="35" spans="1:8" s="437" customFormat="1" ht="15" hidden="1" customHeight="1" x14ac:dyDescent="0.25">
      <c r="A35" s="442" t="s">
        <v>167</v>
      </c>
      <c r="B35" s="439"/>
      <c r="C35" s="443" t="s">
        <v>158</v>
      </c>
      <c r="D35" s="441"/>
      <c r="E35" s="444">
        <v>840344</v>
      </c>
      <c r="F35" s="445"/>
      <c r="G35" s="444">
        <v>666476</v>
      </c>
      <c r="H35" s="446"/>
    </row>
    <row r="36" spans="1:8" s="437" customFormat="1" ht="15" hidden="1" customHeight="1" x14ac:dyDescent="0.25">
      <c r="A36" s="442"/>
      <c r="B36" s="439"/>
      <c r="C36" s="443" t="s">
        <v>159</v>
      </c>
      <c r="D36" s="441"/>
      <c r="E36" s="444">
        <f>E35</f>
        <v>840344</v>
      </c>
      <c r="F36" s="445"/>
      <c r="G36" s="444">
        <v>380737</v>
      </c>
      <c r="H36" s="446"/>
    </row>
    <row r="37" spans="1:8" s="437" customFormat="1" ht="15" hidden="1" customHeight="1" x14ac:dyDescent="0.25">
      <c r="A37" s="441"/>
      <c r="B37" s="441"/>
      <c r="D37" s="441"/>
      <c r="E37" s="446"/>
      <c r="F37" s="445"/>
      <c r="G37" s="445"/>
      <c r="H37" s="446"/>
    </row>
    <row r="38" spans="1:8" s="437" customFormat="1" ht="15" hidden="1" customHeight="1" x14ac:dyDescent="0.25">
      <c r="A38" s="442" t="s">
        <v>168</v>
      </c>
      <c r="B38" s="439"/>
      <c r="C38" s="443" t="s">
        <v>158</v>
      </c>
      <c r="D38" s="441"/>
      <c r="E38" s="444">
        <v>848165</v>
      </c>
      <c r="F38" s="445"/>
      <c r="G38" s="444">
        <v>743075</v>
      </c>
      <c r="H38" s="446"/>
    </row>
    <row r="39" spans="1:8" s="437" customFormat="1" ht="15" hidden="1" customHeight="1" x14ac:dyDescent="0.25">
      <c r="A39" s="443"/>
      <c r="B39" s="441"/>
      <c r="C39" s="443" t="s">
        <v>159</v>
      </c>
      <c r="D39" s="441"/>
      <c r="E39" s="444">
        <f>E38</f>
        <v>848165</v>
      </c>
      <c r="F39" s="445"/>
      <c r="G39" s="444">
        <v>346671</v>
      </c>
      <c r="H39" s="446"/>
    </row>
    <row r="40" spans="1:8" s="437" customFormat="1" ht="15" hidden="1" customHeight="1" x14ac:dyDescent="0.25">
      <c r="A40" s="441"/>
      <c r="B40" s="441"/>
      <c r="D40" s="441"/>
      <c r="E40" s="446"/>
      <c r="F40" s="445"/>
      <c r="G40" s="445"/>
      <c r="H40" s="446"/>
    </row>
    <row r="41" spans="1:8" s="437" customFormat="1" ht="15" hidden="1" customHeight="1" x14ac:dyDescent="0.25">
      <c r="A41" s="442" t="s">
        <v>169</v>
      </c>
      <c r="B41" s="439"/>
      <c r="C41" s="443" t="s">
        <v>158</v>
      </c>
      <c r="D41" s="441"/>
      <c r="E41" s="444">
        <v>914608</v>
      </c>
      <c r="F41" s="445"/>
      <c r="G41" s="444">
        <v>845373</v>
      </c>
      <c r="H41" s="446"/>
    </row>
    <row r="42" spans="1:8" s="437" customFormat="1" ht="15" hidden="1" customHeight="1" x14ac:dyDescent="0.25">
      <c r="A42" s="443"/>
      <c r="B42" s="441"/>
      <c r="C42" s="443" t="s">
        <v>159</v>
      </c>
      <c r="D42" s="441"/>
      <c r="E42" s="444">
        <f>E41</f>
        <v>914608</v>
      </c>
      <c r="F42" s="445"/>
      <c r="G42" s="444">
        <v>411684</v>
      </c>
      <c r="H42" s="446"/>
    </row>
    <row r="43" spans="1:8" s="437" customFormat="1" ht="15" hidden="1" customHeight="1" x14ac:dyDescent="0.25">
      <c r="A43" s="441"/>
      <c r="B43" s="441"/>
      <c r="D43" s="441"/>
      <c r="E43" s="446"/>
      <c r="F43" s="445"/>
      <c r="G43" s="445"/>
      <c r="H43" s="446"/>
    </row>
    <row r="44" spans="1:8" s="437" customFormat="1" ht="15" hidden="1" customHeight="1" x14ac:dyDescent="0.25">
      <c r="A44" s="442" t="s">
        <v>170</v>
      </c>
      <c r="B44" s="439"/>
      <c r="C44" s="443" t="s">
        <v>158</v>
      </c>
      <c r="D44" s="441"/>
      <c r="E44" s="444">
        <v>1093059</v>
      </c>
      <c r="F44" s="445"/>
      <c r="G44" s="444">
        <v>906335</v>
      </c>
    </row>
    <row r="45" spans="1:8" s="437" customFormat="1" ht="15" hidden="1" customHeight="1" x14ac:dyDescent="0.25">
      <c r="A45" s="443"/>
      <c r="B45" s="441"/>
      <c r="C45" s="443" t="s">
        <v>159</v>
      </c>
      <c r="D45" s="441"/>
      <c r="E45" s="444">
        <f>E44</f>
        <v>1093059</v>
      </c>
      <c r="F45" s="445"/>
      <c r="G45" s="444">
        <v>438747</v>
      </c>
      <c r="H45" s="446"/>
    </row>
    <row r="46" spans="1:8" s="437" customFormat="1" ht="15" hidden="1" customHeight="1" x14ac:dyDescent="0.25">
      <c r="A46" s="441"/>
      <c r="B46" s="441"/>
      <c r="D46" s="441"/>
      <c r="E46" s="446"/>
      <c r="F46" s="445"/>
      <c r="G46" s="445"/>
      <c r="H46" s="446"/>
    </row>
    <row r="47" spans="1:8" s="437" customFormat="1" ht="15" hidden="1" customHeight="1" x14ac:dyDescent="0.25">
      <c r="A47" s="442" t="s">
        <v>171</v>
      </c>
      <c r="B47" s="439"/>
      <c r="C47" s="443" t="s">
        <v>158</v>
      </c>
      <c r="D47" s="441"/>
      <c r="E47" s="444">
        <v>1126357</v>
      </c>
      <c r="F47" s="445"/>
      <c r="G47" s="444">
        <v>874962</v>
      </c>
    </row>
    <row r="48" spans="1:8" s="437" customFormat="1" ht="15" hidden="1" customHeight="1" x14ac:dyDescent="0.25">
      <c r="A48" s="443"/>
      <c r="B48" s="441"/>
      <c r="C48" s="443" t="s">
        <v>159</v>
      </c>
      <c r="D48" s="441"/>
      <c r="E48" s="444">
        <f>E47</f>
        <v>1126357</v>
      </c>
      <c r="F48" s="445"/>
      <c r="G48" s="444">
        <v>422150</v>
      </c>
      <c r="H48" s="446"/>
    </row>
    <row r="49" spans="1:10" s="437" customFormat="1" ht="15" hidden="1" customHeight="1" x14ac:dyDescent="0.25">
      <c r="A49" s="441"/>
      <c r="B49" s="441"/>
      <c r="D49" s="441"/>
      <c r="E49" s="446"/>
      <c r="F49" s="445"/>
      <c r="G49" s="445"/>
      <c r="H49" s="446"/>
    </row>
    <row r="50" spans="1:10" s="437" customFormat="1" ht="18" hidden="1" customHeight="1" x14ac:dyDescent="0.25">
      <c r="A50" s="442" t="s">
        <v>172</v>
      </c>
      <c r="B50" s="439"/>
      <c r="C50" s="443" t="s">
        <v>158</v>
      </c>
      <c r="D50" s="441"/>
      <c r="E50" s="448">
        <v>1437282</v>
      </c>
      <c r="F50" s="445"/>
      <c r="G50" s="448">
        <v>1334348</v>
      </c>
      <c r="H50" s="446"/>
    </row>
    <row r="51" spans="1:10" s="437" customFormat="1" ht="18" hidden="1" customHeight="1" x14ac:dyDescent="0.25">
      <c r="A51" s="443"/>
      <c r="B51" s="441"/>
      <c r="C51" s="443" t="s">
        <v>159</v>
      </c>
      <c r="D51" s="441"/>
      <c r="E51" s="448">
        <f>E50</f>
        <v>1437282</v>
      </c>
      <c r="F51" s="445"/>
      <c r="G51" s="448">
        <v>1241279</v>
      </c>
      <c r="H51" s="446"/>
    </row>
    <row r="52" spans="1:10" s="437" customFormat="1" ht="18" hidden="1" customHeight="1" x14ac:dyDescent="0.25">
      <c r="A52" s="441"/>
      <c r="B52" s="441"/>
      <c r="D52" s="441"/>
      <c r="E52" s="446"/>
      <c r="F52" s="445"/>
      <c r="G52" s="445"/>
      <c r="H52" s="446"/>
    </row>
    <row r="53" spans="1:10" s="437" customFormat="1" ht="18" hidden="1" customHeight="1" x14ac:dyDescent="0.25">
      <c r="A53" s="442" t="s">
        <v>173</v>
      </c>
      <c r="B53" s="439"/>
      <c r="C53" s="443" t="s">
        <v>158</v>
      </c>
      <c r="D53" s="441"/>
      <c r="E53" s="448">
        <v>1975358</v>
      </c>
      <c r="F53" s="445"/>
      <c r="G53" s="448">
        <v>1408417</v>
      </c>
      <c r="H53" s="449"/>
      <c r="I53" s="436"/>
      <c r="J53" s="436"/>
    </row>
    <row r="54" spans="1:10" s="437" customFormat="1" ht="18" hidden="1" customHeight="1" x14ac:dyDescent="0.25">
      <c r="A54" s="443"/>
      <c r="B54" s="441"/>
      <c r="C54" s="443" t="s">
        <v>159</v>
      </c>
      <c r="D54" s="441"/>
      <c r="E54" s="448">
        <f>E53</f>
        <v>1975358</v>
      </c>
      <c r="F54" s="445"/>
      <c r="G54" s="448">
        <v>1498378</v>
      </c>
      <c r="H54" s="446"/>
    </row>
    <row r="55" spans="1:10" s="437" customFormat="1" ht="18" hidden="1" customHeight="1" x14ac:dyDescent="0.25">
      <c r="A55" s="441"/>
      <c r="B55" s="441"/>
      <c r="D55" s="441"/>
      <c r="E55" s="446"/>
      <c r="F55" s="445"/>
      <c r="G55" s="445"/>
      <c r="H55" s="446"/>
    </row>
    <row r="56" spans="1:10" s="437" customFormat="1" ht="18" hidden="1" customHeight="1" x14ac:dyDescent="0.25">
      <c r="A56" s="442" t="s">
        <v>174</v>
      </c>
      <c r="B56" s="439"/>
      <c r="C56" s="443" t="s">
        <v>158</v>
      </c>
      <c r="D56" s="441"/>
      <c r="E56" s="448">
        <v>2082215</v>
      </c>
      <c r="F56" s="445"/>
      <c r="G56" s="448">
        <v>1667736</v>
      </c>
    </row>
    <row r="57" spans="1:10" s="437" customFormat="1" ht="18" hidden="1" customHeight="1" x14ac:dyDescent="0.25">
      <c r="A57" s="443"/>
      <c r="B57" s="441"/>
      <c r="C57" s="443" t="s">
        <v>159</v>
      </c>
      <c r="D57" s="441"/>
      <c r="E57" s="448">
        <v>2082215</v>
      </c>
      <c r="F57" s="445"/>
      <c r="G57" s="448">
        <v>1524084</v>
      </c>
    </row>
    <row r="58" spans="1:10" s="437" customFormat="1" ht="18" hidden="1" customHeight="1" x14ac:dyDescent="0.25">
      <c r="A58" s="441"/>
      <c r="B58" s="441"/>
      <c r="C58" s="441"/>
      <c r="D58" s="441"/>
      <c r="E58" s="450"/>
      <c r="F58" s="445"/>
      <c r="G58" s="445"/>
    </row>
    <row r="59" spans="1:10" s="437" customFormat="1" ht="18" hidden="1" customHeight="1" x14ac:dyDescent="0.25">
      <c r="A59" s="442" t="s">
        <v>175</v>
      </c>
      <c r="B59" s="439"/>
      <c r="C59" s="443" t="s">
        <v>158</v>
      </c>
      <c r="D59" s="441"/>
      <c r="E59" s="448">
        <v>2090528</v>
      </c>
      <c r="F59" s="445"/>
      <c r="G59" s="448">
        <v>1879009</v>
      </c>
    </row>
    <row r="60" spans="1:10" s="437" customFormat="1" ht="18" hidden="1" customHeight="1" x14ac:dyDescent="0.25">
      <c r="A60" s="443"/>
      <c r="B60" s="441"/>
      <c r="C60" s="443" t="s">
        <v>159</v>
      </c>
      <c r="D60" s="441"/>
      <c r="E60" s="448">
        <v>2090528</v>
      </c>
      <c r="F60" s="445"/>
      <c r="G60" s="448">
        <v>1421243</v>
      </c>
    </row>
    <row r="61" spans="1:10" s="437" customFormat="1" ht="18" hidden="1" customHeight="1" x14ac:dyDescent="0.25">
      <c r="A61" s="441"/>
      <c r="B61" s="441"/>
      <c r="C61" s="441"/>
      <c r="D61" s="441"/>
      <c r="E61" s="450"/>
      <c r="F61" s="445"/>
      <c r="G61" s="445"/>
    </row>
    <row r="62" spans="1:10" s="437" customFormat="1" ht="18" hidden="1" customHeight="1" x14ac:dyDescent="0.25">
      <c r="A62" s="442" t="s">
        <v>176</v>
      </c>
      <c r="B62" s="439"/>
      <c r="C62" s="443" t="s">
        <v>158</v>
      </c>
      <c r="D62" s="441"/>
      <c r="E62" s="451">
        <v>2248515</v>
      </c>
      <c r="F62" s="445"/>
      <c r="G62" s="448">
        <v>1874974</v>
      </c>
    </row>
    <row r="63" spans="1:10" s="437" customFormat="1" ht="18" hidden="1" customHeight="1" x14ac:dyDescent="0.25">
      <c r="A63" s="443"/>
      <c r="B63" s="441"/>
      <c r="C63" s="443" t="s">
        <v>159</v>
      </c>
      <c r="D63" s="441"/>
      <c r="E63" s="451">
        <v>2248515</v>
      </c>
      <c r="F63" s="445"/>
      <c r="G63" s="448">
        <v>1418145</v>
      </c>
    </row>
    <row r="64" spans="1:10" s="437" customFormat="1" ht="18" hidden="1" customHeight="1" x14ac:dyDescent="0.25">
      <c r="A64" s="441"/>
      <c r="B64" s="441"/>
      <c r="C64" s="441"/>
      <c r="D64" s="441"/>
      <c r="E64" s="452"/>
      <c r="F64" s="445"/>
      <c r="G64" s="445"/>
    </row>
    <row r="65" spans="1:7" s="437" customFormat="1" ht="18" hidden="1" customHeight="1" x14ac:dyDescent="0.25">
      <c r="A65" s="442" t="s">
        <v>177</v>
      </c>
      <c r="B65" s="439"/>
      <c r="C65" s="443" t="s">
        <v>158</v>
      </c>
      <c r="D65" s="441"/>
      <c r="E65" s="451">
        <v>2126501</v>
      </c>
      <c r="F65" s="445"/>
      <c r="G65" s="451">
        <v>1812407</v>
      </c>
    </row>
    <row r="66" spans="1:7" s="437" customFormat="1" ht="18" hidden="1" customHeight="1" x14ac:dyDescent="0.25">
      <c r="A66" s="443"/>
      <c r="B66" s="441"/>
      <c r="C66" s="443" t="s">
        <v>159</v>
      </c>
      <c r="D66" s="441"/>
      <c r="E66" s="451">
        <v>2126501</v>
      </c>
      <c r="F66" s="445"/>
      <c r="G66" s="451">
        <v>1383521</v>
      </c>
    </row>
    <row r="67" spans="1:7" s="437" customFormat="1" ht="18" hidden="1" customHeight="1" x14ac:dyDescent="0.25">
      <c r="A67" s="441"/>
      <c r="B67" s="441"/>
      <c r="C67" s="441"/>
      <c r="D67" s="441"/>
      <c r="E67" s="452"/>
      <c r="F67" s="445"/>
      <c r="G67" s="445"/>
    </row>
    <row r="68" spans="1:7" s="437" customFormat="1" ht="18" hidden="1" customHeight="1" x14ac:dyDescent="0.25">
      <c r="A68" s="442" t="s">
        <v>178</v>
      </c>
      <c r="B68" s="439"/>
      <c r="C68" s="443" t="s">
        <v>158</v>
      </c>
      <c r="D68" s="441"/>
      <c r="E68" s="451">
        <v>2088023</v>
      </c>
      <c r="F68" s="445"/>
      <c r="G68" s="451">
        <v>1836856</v>
      </c>
    </row>
    <row r="69" spans="1:7" s="437" customFormat="1" ht="18" hidden="1" customHeight="1" x14ac:dyDescent="0.25">
      <c r="A69" s="443"/>
      <c r="B69" s="441"/>
      <c r="C69" s="443" t="s">
        <v>159</v>
      </c>
      <c r="D69" s="441"/>
      <c r="E69" s="451">
        <v>2088023</v>
      </c>
      <c r="F69" s="445"/>
      <c r="G69" s="451">
        <v>1388716</v>
      </c>
    </row>
    <row r="70" spans="1:7" s="437" customFormat="1" ht="18" hidden="1" customHeight="1" x14ac:dyDescent="0.25">
      <c r="A70" s="443"/>
      <c r="B70" s="441"/>
      <c r="C70" s="443"/>
      <c r="D70" s="441"/>
      <c r="E70" s="451"/>
      <c r="F70" s="445"/>
      <c r="G70" s="444"/>
    </row>
    <row r="71" spans="1:7" s="437" customFormat="1" ht="18" hidden="1" customHeight="1" x14ac:dyDescent="0.25">
      <c r="A71" s="453" t="s">
        <v>179</v>
      </c>
      <c r="B71" s="454"/>
      <c r="C71" s="455" t="s">
        <v>158</v>
      </c>
      <c r="D71" s="456"/>
      <c r="E71" s="451">
        <v>87</v>
      </c>
      <c r="F71" s="457"/>
      <c r="G71" s="451">
        <v>254</v>
      </c>
    </row>
    <row r="72" spans="1:7" s="437" customFormat="1" ht="18" hidden="1" customHeight="1" x14ac:dyDescent="0.25">
      <c r="A72" s="455"/>
      <c r="B72" s="456"/>
      <c r="C72" s="455" t="s">
        <v>159</v>
      </c>
      <c r="D72" s="456"/>
      <c r="E72" s="451">
        <v>87</v>
      </c>
      <c r="F72" s="457"/>
      <c r="G72" s="451">
        <v>254</v>
      </c>
    </row>
    <row r="73" spans="1:7" s="437" customFormat="1" ht="18" hidden="1" customHeight="1" x14ac:dyDescent="0.25">
      <c r="A73" s="443"/>
      <c r="B73" s="441"/>
      <c r="C73" s="443"/>
      <c r="D73" s="441"/>
      <c r="E73" s="451"/>
      <c r="F73" s="445"/>
      <c r="G73" s="444"/>
    </row>
    <row r="74" spans="1:7" s="437" customFormat="1" ht="18" hidden="1" customHeight="1" x14ac:dyDescent="0.25">
      <c r="A74" s="453" t="s">
        <v>180</v>
      </c>
      <c r="B74" s="454"/>
      <c r="C74" s="455" t="s">
        <v>158</v>
      </c>
      <c r="D74" s="456"/>
      <c r="E74" s="451">
        <v>1255</v>
      </c>
      <c r="F74" s="457"/>
      <c r="G74" s="451">
        <v>1263</v>
      </c>
    </row>
    <row r="75" spans="1:7" s="437" customFormat="1" ht="18" hidden="1" customHeight="1" x14ac:dyDescent="0.25">
      <c r="A75" s="455"/>
      <c r="B75" s="456"/>
      <c r="C75" s="455" t="s">
        <v>159</v>
      </c>
      <c r="D75" s="456"/>
      <c r="E75" s="451">
        <v>1255</v>
      </c>
      <c r="F75" s="457"/>
      <c r="G75" s="451">
        <v>1263</v>
      </c>
    </row>
    <row r="76" spans="1:7" s="437" customFormat="1" ht="18" hidden="1" customHeight="1" x14ac:dyDescent="0.25">
      <c r="A76" s="456"/>
      <c r="B76" s="456"/>
      <c r="C76" s="456"/>
      <c r="D76" s="456"/>
      <c r="E76" s="452"/>
      <c r="F76" s="457"/>
      <c r="G76" s="452"/>
    </row>
    <row r="77" spans="1:7" s="437" customFormat="1" ht="18" hidden="1" customHeight="1" x14ac:dyDescent="0.25">
      <c r="A77" s="453" t="s">
        <v>181</v>
      </c>
      <c r="B77" s="454"/>
      <c r="C77" s="455" t="s">
        <v>158</v>
      </c>
      <c r="D77" s="456"/>
      <c r="E77" s="451">
        <v>1833</v>
      </c>
      <c r="F77" s="457"/>
      <c r="G77" s="451">
        <v>3176</v>
      </c>
    </row>
    <row r="78" spans="1:7" s="437" customFormat="1" ht="18" hidden="1" customHeight="1" x14ac:dyDescent="0.25">
      <c r="A78" s="455"/>
      <c r="B78" s="456"/>
      <c r="C78" s="455" t="s">
        <v>159</v>
      </c>
      <c r="D78" s="456"/>
      <c r="E78" s="451">
        <v>1833</v>
      </c>
      <c r="F78" s="457"/>
      <c r="G78" s="451">
        <v>3176</v>
      </c>
    </row>
    <row r="79" spans="1:7" s="437" customFormat="1" ht="18" hidden="1" customHeight="1" x14ac:dyDescent="0.25">
      <c r="A79" s="456"/>
      <c r="B79" s="456"/>
      <c r="C79" s="456"/>
      <c r="D79" s="456"/>
      <c r="E79" s="452"/>
      <c r="F79" s="457"/>
      <c r="G79" s="452"/>
    </row>
    <row r="80" spans="1:7" s="437" customFormat="1" ht="18" hidden="1" customHeight="1" x14ac:dyDescent="0.25">
      <c r="A80" s="453" t="s">
        <v>182</v>
      </c>
      <c r="B80" s="454"/>
      <c r="C80" s="455" t="s">
        <v>158</v>
      </c>
      <c r="D80" s="456"/>
      <c r="E80" s="451">
        <v>4159</v>
      </c>
      <c r="F80" s="457"/>
      <c r="G80" s="451">
        <v>5862</v>
      </c>
    </row>
    <row r="81" spans="1:7" s="437" customFormat="1" ht="18" hidden="1" customHeight="1" x14ac:dyDescent="0.25">
      <c r="A81" s="455"/>
      <c r="B81" s="456"/>
      <c r="C81" s="455" t="s">
        <v>159</v>
      </c>
      <c r="D81" s="456"/>
      <c r="E81" s="451">
        <v>4159</v>
      </c>
      <c r="F81" s="457"/>
      <c r="G81" s="451">
        <v>5862</v>
      </c>
    </row>
    <row r="82" spans="1:7" s="437" customFormat="1" ht="18" hidden="1" customHeight="1" x14ac:dyDescent="0.25">
      <c r="A82" s="456"/>
      <c r="B82" s="456"/>
      <c r="C82" s="456"/>
      <c r="D82" s="456"/>
      <c r="E82" s="452"/>
      <c r="F82" s="457"/>
      <c r="G82" s="452"/>
    </row>
    <row r="83" spans="1:7" s="437" customFormat="1" ht="18" hidden="1" customHeight="1" x14ac:dyDescent="0.25">
      <c r="A83" s="453" t="s">
        <v>183</v>
      </c>
      <c r="B83" s="454"/>
      <c r="C83" s="455" t="s">
        <v>158</v>
      </c>
      <c r="D83" s="456"/>
      <c r="E83" s="451">
        <v>5820</v>
      </c>
      <c r="F83" s="457"/>
      <c r="G83" s="451">
        <v>12208</v>
      </c>
    </row>
    <row r="84" spans="1:7" s="437" customFormat="1" ht="18" hidden="1" customHeight="1" x14ac:dyDescent="0.25">
      <c r="A84" s="455"/>
      <c r="B84" s="456"/>
      <c r="C84" s="455" t="s">
        <v>159</v>
      </c>
      <c r="D84" s="456"/>
      <c r="E84" s="451">
        <v>5820</v>
      </c>
      <c r="F84" s="457"/>
      <c r="G84" s="451">
        <v>12208</v>
      </c>
    </row>
    <row r="85" spans="1:7" s="437" customFormat="1" ht="18" hidden="1" customHeight="1" x14ac:dyDescent="0.25">
      <c r="A85" s="456"/>
      <c r="B85" s="456"/>
      <c r="C85" s="456"/>
      <c r="D85" s="456"/>
      <c r="E85" s="452"/>
      <c r="F85" s="457"/>
      <c r="G85" s="452"/>
    </row>
    <row r="86" spans="1:7" s="437" customFormat="1" ht="18" customHeight="1" x14ac:dyDescent="0.25">
      <c r="A86" s="453" t="s">
        <v>184</v>
      </c>
      <c r="B86" s="454"/>
      <c r="C86" s="455" t="s">
        <v>158</v>
      </c>
      <c r="D86" s="456"/>
      <c r="E86" s="451">
        <v>6013</v>
      </c>
      <c r="F86" s="457"/>
      <c r="G86" s="451">
        <v>9250</v>
      </c>
    </row>
    <row r="87" spans="1:7" s="437" customFormat="1" ht="18" customHeight="1" x14ac:dyDescent="0.25">
      <c r="A87" s="455"/>
      <c r="B87" s="456"/>
      <c r="C87" s="455" t="s">
        <v>159</v>
      </c>
      <c r="D87" s="456"/>
      <c r="E87" s="451">
        <v>6013</v>
      </c>
      <c r="F87" s="457"/>
      <c r="G87" s="451">
        <v>9250</v>
      </c>
    </row>
    <row r="88" spans="1:7" s="437" customFormat="1" ht="18" customHeight="1" x14ac:dyDescent="0.25">
      <c r="A88" s="456"/>
      <c r="B88" s="456"/>
      <c r="C88" s="456"/>
      <c r="D88" s="456"/>
      <c r="E88" s="452"/>
      <c r="F88" s="457"/>
      <c r="G88" s="452"/>
    </row>
    <row r="89" spans="1:7" s="437" customFormat="1" ht="18" customHeight="1" x14ac:dyDescent="0.25">
      <c r="A89" s="453" t="s">
        <v>185</v>
      </c>
      <c r="B89" s="454"/>
      <c r="C89" s="455" t="s">
        <v>158</v>
      </c>
      <c r="D89" s="456"/>
      <c r="E89" s="451">
        <v>1810</v>
      </c>
      <c r="F89" s="457"/>
      <c r="G89" s="451">
        <v>820</v>
      </c>
    </row>
    <row r="90" spans="1:7" s="437" customFormat="1" ht="18" customHeight="1" x14ac:dyDescent="0.25">
      <c r="A90" s="455"/>
      <c r="B90" s="456"/>
      <c r="C90" s="455" t="s">
        <v>159</v>
      </c>
      <c r="D90" s="456"/>
      <c r="E90" s="451">
        <v>1810</v>
      </c>
      <c r="F90" s="457"/>
      <c r="G90" s="451">
        <v>820</v>
      </c>
    </row>
    <row r="91" spans="1:7" s="437" customFormat="1" ht="18" customHeight="1" x14ac:dyDescent="0.25">
      <c r="A91" s="456"/>
      <c r="B91" s="456"/>
      <c r="C91" s="456"/>
      <c r="D91" s="456"/>
      <c r="E91" s="452"/>
      <c r="F91" s="457"/>
      <c r="G91" s="452"/>
    </row>
    <row r="92" spans="1:7" s="437" customFormat="1" ht="18" customHeight="1" x14ac:dyDescent="0.25">
      <c r="A92" s="453" t="s">
        <v>186</v>
      </c>
      <c r="B92" s="454"/>
      <c r="C92" s="455" t="s">
        <v>158</v>
      </c>
      <c r="D92" s="456"/>
      <c r="E92" s="451">
        <v>300</v>
      </c>
      <c r="F92" s="457"/>
      <c r="G92" s="451"/>
    </row>
    <row r="93" spans="1:7" s="437" customFormat="1" ht="18" customHeight="1" x14ac:dyDescent="0.25">
      <c r="A93" s="455"/>
      <c r="B93" s="456"/>
      <c r="C93" s="455" t="s">
        <v>159</v>
      </c>
      <c r="D93" s="456"/>
      <c r="E93" s="451">
        <v>300</v>
      </c>
      <c r="F93" s="457"/>
      <c r="G93" s="451"/>
    </row>
    <row r="94" spans="1:7" s="437" customFormat="1" ht="18" customHeight="1" x14ac:dyDescent="0.25">
      <c r="A94" s="441"/>
      <c r="B94" s="441"/>
      <c r="C94" s="441"/>
      <c r="D94" s="441"/>
      <c r="E94" s="452"/>
      <c r="F94" s="445"/>
      <c r="G94" s="445"/>
    </row>
    <row r="95" spans="1:7" ht="15" customHeight="1" x14ac:dyDescent="0.2">
      <c r="A95" s="434"/>
      <c r="E95" s="470"/>
      <c r="F95" s="465"/>
      <c r="G95" s="465"/>
    </row>
    <row r="96" spans="1:7" ht="15" customHeight="1" x14ac:dyDescent="0.2">
      <c r="A96" s="434"/>
      <c r="G96" s="434"/>
    </row>
    <row r="97" spans="1:7" ht="15" customHeight="1" x14ac:dyDescent="0.25">
      <c r="A97" s="441" t="s">
        <v>187</v>
      </c>
      <c r="G97" s="434"/>
    </row>
    <row r="98" spans="1:7" ht="15" customHeight="1" x14ac:dyDescent="0.25">
      <c r="A98" s="441" t="s">
        <v>188</v>
      </c>
      <c r="G98" s="434"/>
    </row>
    <row r="99" spans="1:7" ht="15" customHeight="1" x14ac:dyDescent="0.2">
      <c r="C99" s="428"/>
      <c r="D99" s="429"/>
      <c r="E99" s="428"/>
      <c r="F99" s="429"/>
    </row>
    <row r="100" spans="1:7" ht="15" customHeight="1" x14ac:dyDescent="0.25">
      <c r="A100" s="459" t="s">
        <v>199</v>
      </c>
      <c r="B100" s="429"/>
      <c r="C100" s="428"/>
      <c r="D100" s="429"/>
      <c r="E100" s="428"/>
      <c r="F100" s="429"/>
      <c r="G100" s="428"/>
    </row>
    <row r="101" spans="1:7" ht="15" customHeight="1" x14ac:dyDescent="0.25">
      <c r="A101" s="459"/>
    </row>
    <row r="102" spans="1:7" ht="15" customHeight="1" x14ac:dyDescent="0.25">
      <c r="A102" s="459"/>
    </row>
    <row r="103" spans="1:7" ht="15" customHeight="1" x14ac:dyDescent="0.25">
      <c r="A103" s="459"/>
    </row>
  </sheetData>
  <printOptions horizontalCentered="1"/>
  <pageMargins left="0.5" right="0.5" top="0.5" bottom="0.5" header="0.5" footer="0.5"/>
  <pageSetup scale="83" orientation="portrait" r:id="rId1"/>
  <headerFooter alignWithMargins="0">
    <oddFooter xml:space="preserve">&amp;C&amp;"Times New Roman,Regular" 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77358-3D8B-45C0-954A-90EED7298017}">
  <dimension ref="A1:IV48"/>
  <sheetViews>
    <sheetView showOutlineSymbols="0" view="pageBreakPreview" zoomScale="85" zoomScaleNormal="100" zoomScaleSheetLayoutView="85" workbookViewId="0">
      <selection activeCell="A6" sqref="A6"/>
    </sheetView>
  </sheetViews>
  <sheetFormatPr defaultColWidth="9.6640625" defaultRowHeight="12.75" x14ac:dyDescent="0.2"/>
  <cols>
    <col min="1" max="1" width="31.77734375" style="430" customWidth="1"/>
    <col min="2" max="2" width="2.77734375" style="434" customWidth="1"/>
    <col min="3" max="3" width="15.77734375" style="430" customWidth="1"/>
    <col min="4" max="4" width="2.77734375" style="434" customWidth="1"/>
    <col min="5" max="5" width="15.77734375" style="430" customWidth="1"/>
    <col min="6" max="16384" width="9.6640625" style="430"/>
  </cols>
  <sheetData>
    <row r="1" spans="1:256" ht="22.5" x14ac:dyDescent="0.3">
      <c r="A1" s="471" t="s">
        <v>5</v>
      </c>
      <c r="B1" s="427"/>
      <c r="C1" s="429"/>
      <c r="D1" s="429"/>
      <c r="E1" s="429"/>
    </row>
    <row r="2" spans="1:256" ht="20.25" x14ac:dyDescent="0.3">
      <c r="A2" s="472" t="s">
        <v>200</v>
      </c>
      <c r="B2" s="427"/>
      <c r="C2" s="429"/>
      <c r="D2" s="429"/>
      <c r="E2" s="429"/>
    </row>
    <row r="3" spans="1:256" ht="18.75" x14ac:dyDescent="0.3">
      <c r="A3" s="473" t="s">
        <v>201</v>
      </c>
      <c r="B3" s="427"/>
      <c r="C3" s="429"/>
      <c r="D3" s="429"/>
      <c r="E3" s="429"/>
    </row>
    <row r="4" spans="1:256" ht="15.75" customHeight="1" x14ac:dyDescent="0.2">
      <c r="B4" s="427"/>
      <c r="C4" s="429"/>
      <c r="D4" s="429"/>
      <c r="E4" s="429"/>
    </row>
    <row r="5" spans="1:256" ht="15.75" x14ac:dyDescent="0.25">
      <c r="A5" s="474" t="s">
        <v>15</v>
      </c>
      <c r="B5" s="429"/>
      <c r="C5" s="429"/>
      <c r="D5" s="429"/>
      <c r="E5" s="429"/>
    </row>
    <row r="6" spans="1:256" ht="15.75" customHeight="1" x14ac:dyDescent="0.2">
      <c r="B6" s="427"/>
      <c r="C6" s="429"/>
      <c r="D6" s="429"/>
      <c r="E6" s="429"/>
    </row>
    <row r="7" spans="1:256" ht="15.75" customHeight="1" x14ac:dyDescent="0.2">
      <c r="A7" s="434"/>
      <c r="C7" s="434"/>
      <c r="E7" s="434"/>
    </row>
    <row r="8" spans="1:256" ht="29.25" thickBot="1" x14ac:dyDescent="0.25">
      <c r="A8" s="475" t="s">
        <v>0</v>
      </c>
      <c r="B8" s="476"/>
      <c r="C8" s="475" t="s">
        <v>9</v>
      </c>
      <c r="D8" s="476"/>
      <c r="E8" s="475" t="s">
        <v>159</v>
      </c>
      <c r="F8" s="469"/>
      <c r="G8" s="469"/>
      <c r="H8" s="469"/>
      <c r="I8" s="469"/>
      <c r="J8" s="469"/>
      <c r="K8" s="469"/>
      <c r="L8" s="469"/>
      <c r="M8" s="469"/>
      <c r="N8" s="469"/>
      <c r="O8" s="469"/>
      <c r="P8" s="469"/>
      <c r="Q8" s="469"/>
      <c r="R8" s="469"/>
      <c r="S8" s="469"/>
      <c r="T8" s="469"/>
      <c r="U8" s="469"/>
      <c r="V8" s="469"/>
      <c r="W8" s="469"/>
      <c r="X8" s="469"/>
      <c r="Y8" s="469"/>
      <c r="Z8" s="469"/>
      <c r="AA8" s="469"/>
      <c r="AB8" s="469"/>
      <c r="AC8" s="469"/>
      <c r="AD8" s="469"/>
      <c r="AE8" s="469"/>
      <c r="AF8" s="469"/>
      <c r="AG8" s="469"/>
      <c r="AH8" s="469"/>
      <c r="AI8" s="469"/>
      <c r="AJ8" s="469"/>
      <c r="AK8" s="469"/>
      <c r="AL8" s="469"/>
      <c r="AM8" s="469"/>
      <c r="AN8" s="469"/>
      <c r="AO8" s="469"/>
      <c r="AP8" s="469"/>
      <c r="AQ8" s="469"/>
      <c r="AR8" s="469"/>
      <c r="AS8" s="469"/>
      <c r="AT8" s="469"/>
      <c r="AU8" s="469"/>
      <c r="AV8" s="469"/>
      <c r="AW8" s="469"/>
      <c r="AX8" s="469"/>
      <c r="AY8" s="469"/>
      <c r="AZ8" s="469"/>
      <c r="BA8" s="469"/>
      <c r="BB8" s="469"/>
      <c r="BC8" s="469"/>
      <c r="BD8" s="469"/>
      <c r="BE8" s="469"/>
      <c r="BF8" s="469"/>
      <c r="BG8" s="469"/>
      <c r="BH8" s="469"/>
      <c r="BI8" s="469"/>
      <c r="BJ8" s="469"/>
      <c r="BK8" s="469"/>
      <c r="BL8" s="469"/>
      <c r="BM8" s="469"/>
      <c r="BN8" s="469"/>
      <c r="BO8" s="469"/>
      <c r="BP8" s="469"/>
      <c r="BQ8" s="469"/>
      <c r="BR8" s="469"/>
      <c r="BS8" s="469"/>
      <c r="BT8" s="469"/>
      <c r="BU8" s="469"/>
      <c r="BV8" s="469"/>
      <c r="BW8" s="469"/>
      <c r="BX8" s="469"/>
      <c r="BY8" s="469"/>
      <c r="BZ8" s="469"/>
      <c r="CA8" s="469"/>
      <c r="CB8" s="469"/>
      <c r="CC8" s="469"/>
      <c r="CD8" s="469"/>
      <c r="CE8" s="469"/>
      <c r="CF8" s="469"/>
      <c r="CG8" s="469"/>
      <c r="CH8" s="469"/>
      <c r="CI8" s="469"/>
      <c r="CJ8" s="469"/>
      <c r="CK8" s="469"/>
      <c r="CL8" s="469"/>
      <c r="CM8" s="469"/>
      <c r="CN8" s="469"/>
      <c r="CO8" s="469"/>
      <c r="CP8" s="469"/>
      <c r="CQ8" s="469"/>
      <c r="CR8" s="469"/>
      <c r="CS8" s="469"/>
      <c r="CT8" s="469"/>
      <c r="CU8" s="469"/>
      <c r="CV8" s="469"/>
      <c r="CW8" s="469"/>
      <c r="CX8" s="469"/>
      <c r="CY8" s="469"/>
      <c r="CZ8" s="469"/>
      <c r="DA8" s="469"/>
      <c r="DB8" s="469"/>
      <c r="DC8" s="469"/>
      <c r="DD8" s="469"/>
      <c r="DE8" s="469"/>
      <c r="DF8" s="469"/>
      <c r="DG8" s="469"/>
      <c r="DH8" s="469"/>
      <c r="DI8" s="469"/>
      <c r="DJ8" s="469"/>
      <c r="DK8" s="469"/>
      <c r="DL8" s="469"/>
      <c r="DM8" s="469"/>
      <c r="DN8" s="469"/>
      <c r="DO8" s="469"/>
      <c r="DP8" s="469"/>
      <c r="DQ8" s="469"/>
      <c r="DR8" s="469"/>
      <c r="DS8" s="469"/>
      <c r="DT8" s="469"/>
      <c r="DU8" s="469"/>
      <c r="DV8" s="469"/>
      <c r="DW8" s="469"/>
      <c r="DX8" s="469"/>
      <c r="DY8" s="469"/>
      <c r="DZ8" s="469"/>
      <c r="EA8" s="469"/>
      <c r="EB8" s="469"/>
      <c r="EC8" s="469"/>
      <c r="ED8" s="469"/>
      <c r="EE8" s="469"/>
      <c r="EF8" s="469"/>
      <c r="EG8" s="469"/>
      <c r="EH8" s="469"/>
      <c r="EI8" s="469"/>
      <c r="EJ8" s="469"/>
      <c r="EK8" s="469"/>
      <c r="EL8" s="469"/>
      <c r="EM8" s="469"/>
      <c r="EN8" s="469"/>
      <c r="EO8" s="469"/>
      <c r="EP8" s="469"/>
      <c r="EQ8" s="469"/>
      <c r="ER8" s="469"/>
      <c r="ES8" s="469"/>
      <c r="ET8" s="469"/>
      <c r="EU8" s="469"/>
      <c r="EV8" s="469"/>
      <c r="EW8" s="469"/>
      <c r="EX8" s="469"/>
      <c r="EY8" s="469"/>
      <c r="EZ8" s="469"/>
      <c r="FA8" s="469"/>
      <c r="FB8" s="469"/>
      <c r="FC8" s="469"/>
      <c r="FD8" s="469"/>
      <c r="FE8" s="469"/>
      <c r="FF8" s="469"/>
      <c r="FG8" s="469"/>
      <c r="FH8" s="469"/>
      <c r="FI8" s="469"/>
      <c r="FJ8" s="469"/>
      <c r="FK8" s="469"/>
      <c r="FL8" s="469"/>
      <c r="FM8" s="469"/>
      <c r="FN8" s="469"/>
      <c r="FO8" s="469"/>
      <c r="FP8" s="469"/>
      <c r="FQ8" s="469"/>
      <c r="FR8" s="469"/>
      <c r="FS8" s="469"/>
      <c r="FT8" s="469"/>
      <c r="FU8" s="469"/>
      <c r="FV8" s="469"/>
      <c r="FW8" s="469"/>
      <c r="FX8" s="469"/>
      <c r="FY8" s="469"/>
      <c r="FZ8" s="469"/>
      <c r="GA8" s="469"/>
      <c r="GB8" s="469"/>
      <c r="GC8" s="469"/>
      <c r="GD8" s="469"/>
      <c r="GE8" s="469"/>
      <c r="GF8" s="469"/>
      <c r="GG8" s="469"/>
      <c r="GH8" s="469"/>
      <c r="GI8" s="469"/>
      <c r="GJ8" s="469"/>
      <c r="GK8" s="469"/>
      <c r="GL8" s="469"/>
      <c r="GM8" s="469"/>
      <c r="GN8" s="469"/>
      <c r="GO8" s="469"/>
      <c r="GP8" s="469"/>
      <c r="GQ8" s="469"/>
      <c r="GR8" s="469"/>
      <c r="GS8" s="469"/>
      <c r="GT8" s="469"/>
      <c r="GU8" s="469"/>
      <c r="GV8" s="469"/>
      <c r="GW8" s="469"/>
      <c r="GX8" s="469"/>
      <c r="GY8" s="469"/>
      <c r="GZ8" s="469"/>
      <c r="HA8" s="469"/>
      <c r="HB8" s="469"/>
      <c r="HC8" s="469"/>
      <c r="HD8" s="469"/>
      <c r="HE8" s="469"/>
      <c r="HF8" s="469"/>
      <c r="HG8" s="469"/>
      <c r="HH8" s="469"/>
      <c r="HI8" s="469"/>
      <c r="HJ8" s="469"/>
      <c r="HK8" s="469"/>
      <c r="HL8" s="469"/>
      <c r="HM8" s="469"/>
      <c r="HN8" s="469"/>
      <c r="HO8" s="469"/>
      <c r="HP8" s="469"/>
      <c r="HQ8" s="469"/>
      <c r="HR8" s="469"/>
      <c r="HS8" s="469"/>
      <c r="HT8" s="469"/>
      <c r="HU8" s="469"/>
      <c r="HV8" s="469"/>
      <c r="HW8" s="469"/>
      <c r="HX8" s="469"/>
      <c r="HY8" s="469"/>
      <c r="HZ8" s="469"/>
      <c r="IA8" s="469"/>
      <c r="IB8" s="469"/>
      <c r="IC8" s="469"/>
      <c r="ID8" s="469"/>
      <c r="IE8" s="469"/>
      <c r="IF8" s="469"/>
      <c r="IG8" s="469"/>
      <c r="IH8" s="469"/>
      <c r="II8" s="469"/>
      <c r="IJ8" s="469"/>
      <c r="IK8" s="469"/>
      <c r="IL8" s="469"/>
      <c r="IM8" s="469"/>
      <c r="IN8" s="469"/>
      <c r="IO8" s="469"/>
      <c r="IP8" s="469"/>
      <c r="IQ8" s="469"/>
      <c r="IR8" s="469"/>
      <c r="IS8" s="469"/>
      <c r="IT8" s="469"/>
      <c r="IU8" s="469"/>
      <c r="IV8" s="469"/>
    </row>
    <row r="9" spans="1:256" ht="12.75" customHeight="1" x14ac:dyDescent="0.25">
      <c r="A9" s="477"/>
      <c r="B9" s="468"/>
      <c r="C9" s="445"/>
      <c r="D9" s="445"/>
      <c r="E9" s="445"/>
      <c r="F9" s="470"/>
    </row>
    <row r="10" spans="1:256" ht="15" customHeight="1" x14ac:dyDescent="0.25">
      <c r="A10" s="478" t="s">
        <v>202</v>
      </c>
      <c r="B10" s="468"/>
      <c r="C10" s="479">
        <v>12639709</v>
      </c>
      <c r="D10" s="480"/>
      <c r="E10" s="479">
        <f>C10</f>
        <v>12639709</v>
      </c>
      <c r="F10" s="470"/>
    </row>
    <row r="11" spans="1:256" ht="15" customHeight="1" x14ac:dyDescent="0.25">
      <c r="A11" s="478"/>
      <c r="B11" s="468"/>
      <c r="C11" s="479"/>
      <c r="D11" s="480"/>
      <c r="E11" s="479"/>
      <c r="F11" s="470"/>
    </row>
    <row r="12" spans="1:256" ht="15" customHeight="1" x14ac:dyDescent="0.25">
      <c r="A12" s="478" t="s">
        <v>203</v>
      </c>
      <c r="B12" s="468"/>
      <c r="C12" s="481">
        <v>6590868</v>
      </c>
      <c r="D12" s="482"/>
      <c r="E12" s="481">
        <f>C12</f>
        <v>6590868</v>
      </c>
      <c r="F12" s="470"/>
    </row>
    <row r="13" spans="1:256" ht="15" customHeight="1" x14ac:dyDescent="0.25">
      <c r="A13" s="478"/>
      <c r="B13" s="468"/>
      <c r="C13" s="481"/>
      <c r="D13" s="482"/>
      <c r="E13" s="481"/>
      <c r="F13" s="470"/>
    </row>
    <row r="14" spans="1:256" ht="15" customHeight="1" x14ac:dyDescent="0.25">
      <c r="A14" s="478" t="s">
        <v>204</v>
      </c>
      <c r="B14" s="468"/>
      <c r="C14" s="481">
        <v>13801299</v>
      </c>
      <c r="D14" s="482"/>
      <c r="E14" s="481">
        <f>C14</f>
        <v>13801299</v>
      </c>
      <c r="F14" s="470"/>
    </row>
    <row r="15" spans="1:256" ht="15" x14ac:dyDescent="0.25">
      <c r="A15" s="468"/>
      <c r="B15" s="468"/>
      <c r="C15" s="445" t="s">
        <v>37</v>
      </c>
      <c r="D15" s="445"/>
      <c r="E15" s="445"/>
      <c r="F15" s="470"/>
    </row>
    <row r="16" spans="1:256" ht="15" x14ac:dyDescent="0.25">
      <c r="A16" s="468"/>
      <c r="B16" s="468"/>
      <c r="C16" s="445"/>
      <c r="D16" s="445"/>
      <c r="E16" s="445"/>
      <c r="F16" s="470"/>
    </row>
    <row r="17" spans="1:6" ht="15" x14ac:dyDescent="0.25">
      <c r="A17" s="468"/>
      <c r="B17" s="468"/>
      <c r="C17" s="445"/>
      <c r="D17" s="445"/>
      <c r="E17" s="445"/>
      <c r="F17" s="470"/>
    </row>
    <row r="18" spans="1:6" ht="15" x14ac:dyDescent="0.25">
      <c r="A18" s="468" t="s">
        <v>205</v>
      </c>
      <c r="B18" s="468"/>
      <c r="C18" s="445"/>
      <c r="D18" s="445"/>
      <c r="E18" s="445"/>
      <c r="F18" s="470"/>
    </row>
    <row r="19" spans="1:6" ht="15" x14ac:dyDescent="0.25">
      <c r="A19" s="468"/>
      <c r="B19" s="468"/>
      <c r="C19" s="445"/>
      <c r="D19" s="445"/>
      <c r="E19" s="445"/>
      <c r="F19" s="470"/>
    </row>
    <row r="20" spans="1:6" ht="15" x14ac:dyDescent="0.25">
      <c r="A20" s="459" t="s">
        <v>206</v>
      </c>
      <c r="B20" s="468"/>
      <c r="C20" s="445"/>
      <c r="D20" s="445"/>
      <c r="E20" s="445"/>
      <c r="F20" s="470"/>
    </row>
    <row r="21" spans="1:6" ht="15" x14ac:dyDescent="0.25">
      <c r="A21" s="459" t="s">
        <v>207</v>
      </c>
      <c r="B21" s="468"/>
      <c r="C21" s="445"/>
      <c r="D21" s="445"/>
      <c r="E21" s="445"/>
      <c r="F21" s="470"/>
    </row>
    <row r="22" spans="1:6" ht="15" x14ac:dyDescent="0.25">
      <c r="A22" s="459"/>
      <c r="B22" s="468"/>
      <c r="C22" s="445"/>
      <c r="D22" s="445"/>
      <c r="E22" s="445"/>
      <c r="F22" s="470"/>
    </row>
    <row r="23" spans="1:6" ht="15" x14ac:dyDescent="0.25">
      <c r="A23" s="459" t="s">
        <v>208</v>
      </c>
      <c r="B23" s="468"/>
      <c r="C23" s="445"/>
      <c r="D23" s="445"/>
      <c r="E23" s="445"/>
      <c r="F23" s="470"/>
    </row>
    <row r="24" spans="1:6" ht="15" x14ac:dyDescent="0.25">
      <c r="A24" s="459" t="s">
        <v>209</v>
      </c>
      <c r="B24" s="468"/>
      <c r="C24" s="445"/>
      <c r="D24" s="445"/>
      <c r="E24" s="445"/>
      <c r="F24" s="470"/>
    </row>
    <row r="25" spans="1:6" ht="15" x14ac:dyDescent="0.25">
      <c r="A25" s="459"/>
      <c r="B25" s="439"/>
      <c r="C25" s="445"/>
      <c r="D25" s="445"/>
      <c r="E25" s="445"/>
      <c r="F25" s="470"/>
    </row>
    <row r="26" spans="1:6" ht="15" x14ac:dyDescent="0.25">
      <c r="A26" s="459" t="s">
        <v>210</v>
      </c>
      <c r="B26" s="439"/>
      <c r="C26" s="445"/>
      <c r="D26" s="445"/>
      <c r="E26" s="445"/>
      <c r="F26" s="470"/>
    </row>
    <row r="27" spans="1:6" ht="15" x14ac:dyDescent="0.25">
      <c r="A27" s="459" t="s">
        <v>211</v>
      </c>
      <c r="B27" s="439"/>
      <c r="C27" s="445"/>
      <c r="D27" s="445"/>
      <c r="E27" s="445"/>
      <c r="F27" s="470"/>
    </row>
    <row r="28" spans="1:6" ht="15" x14ac:dyDescent="0.25">
      <c r="A28" s="439"/>
      <c r="B28" s="439"/>
      <c r="C28" s="445"/>
      <c r="D28" s="445"/>
      <c r="E28" s="445"/>
      <c r="F28" s="470"/>
    </row>
    <row r="29" spans="1:6" ht="15" x14ac:dyDescent="0.25">
      <c r="A29" s="439"/>
      <c r="B29" s="439"/>
      <c r="C29" s="445"/>
      <c r="D29" s="445"/>
      <c r="E29" s="445"/>
      <c r="F29" s="470"/>
    </row>
    <row r="30" spans="1:6" ht="15" x14ac:dyDescent="0.25">
      <c r="A30" s="439"/>
      <c r="B30" s="439"/>
      <c r="C30" s="445"/>
      <c r="D30" s="445"/>
      <c r="E30" s="445"/>
      <c r="F30" s="470"/>
    </row>
    <row r="31" spans="1:6" ht="15" x14ac:dyDescent="0.25">
      <c r="A31" s="439"/>
      <c r="B31" s="439"/>
      <c r="C31" s="445"/>
      <c r="D31" s="445"/>
      <c r="E31" s="445"/>
      <c r="F31" s="470"/>
    </row>
    <row r="32" spans="1:6" ht="15" x14ac:dyDescent="0.25">
      <c r="A32" s="441"/>
      <c r="B32" s="441"/>
      <c r="C32" s="445"/>
      <c r="D32" s="445"/>
      <c r="E32" s="445"/>
      <c r="F32" s="470"/>
    </row>
    <row r="33" spans="1:6" ht="15" x14ac:dyDescent="0.25">
      <c r="A33" s="441"/>
      <c r="B33" s="441"/>
      <c r="C33" s="445"/>
      <c r="D33" s="445"/>
      <c r="E33" s="445"/>
      <c r="F33" s="470"/>
    </row>
    <row r="34" spans="1:6" ht="15" x14ac:dyDescent="0.25">
      <c r="A34" s="441"/>
      <c r="B34" s="441"/>
      <c r="C34" s="445"/>
      <c r="D34" s="445"/>
      <c r="E34" s="445"/>
      <c r="F34" s="470"/>
    </row>
    <row r="35" spans="1:6" x14ac:dyDescent="0.2">
      <c r="A35" s="434"/>
      <c r="C35" s="465"/>
      <c r="D35" s="465"/>
      <c r="E35" s="465"/>
      <c r="F35" s="470"/>
    </row>
    <row r="36" spans="1:6" x14ac:dyDescent="0.2">
      <c r="A36" s="434"/>
      <c r="C36" s="465"/>
      <c r="D36" s="465"/>
      <c r="E36" s="465"/>
      <c r="F36" s="470"/>
    </row>
    <row r="37" spans="1:6" x14ac:dyDescent="0.2">
      <c r="A37" s="434"/>
      <c r="C37" s="465"/>
      <c r="D37" s="465"/>
      <c r="E37" s="465"/>
      <c r="F37" s="470"/>
    </row>
    <row r="38" spans="1:6" x14ac:dyDescent="0.2">
      <c r="A38" s="434"/>
      <c r="C38" s="465"/>
      <c r="D38" s="465"/>
      <c r="E38" s="465"/>
      <c r="F38" s="470"/>
    </row>
    <row r="39" spans="1:6" x14ac:dyDescent="0.2">
      <c r="A39" s="434"/>
      <c r="C39" s="465"/>
      <c r="D39" s="465"/>
      <c r="E39" s="465"/>
      <c r="F39" s="470"/>
    </row>
    <row r="40" spans="1:6" x14ac:dyDescent="0.2">
      <c r="A40" s="434"/>
      <c r="C40" s="465"/>
      <c r="D40" s="465"/>
      <c r="E40" s="465"/>
      <c r="F40" s="470"/>
    </row>
    <row r="41" spans="1:6" x14ac:dyDescent="0.2">
      <c r="A41" s="434"/>
      <c r="C41" s="465"/>
      <c r="D41" s="465"/>
      <c r="E41" s="465"/>
      <c r="F41" s="470"/>
    </row>
    <row r="42" spans="1:6" x14ac:dyDescent="0.2">
      <c r="A42" s="434"/>
      <c r="C42" s="434"/>
      <c r="E42" s="434"/>
    </row>
    <row r="48" spans="1:6" x14ac:dyDescent="0.2">
      <c r="E48" s="483"/>
    </row>
  </sheetData>
  <printOptions horizontalCentered="1"/>
  <pageMargins left="0.5" right="0.5" top="0.5" bottom="0.5" header="0.5" footer="0.5"/>
  <pageSetup scale="90" orientation="portrait" r:id="rId1"/>
  <headerFooter alignWithMargins="0">
    <oddFooter xml:space="preserve">&amp;R&amp;"Times New Roman,Regular" 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486F5-BA71-403A-AC14-E438D2290246}">
  <sheetPr>
    <tabColor rgb="FF008200"/>
    <pageSetUpPr fitToPage="1"/>
  </sheetPr>
  <dimension ref="A1:P2087"/>
  <sheetViews>
    <sheetView showOutlineSymbols="0" view="pageBreakPreview" zoomScale="80" zoomScaleNormal="100" zoomScaleSheetLayoutView="80" workbookViewId="0">
      <pane xSplit="2" ySplit="11" topLeftCell="G12" activePane="bottomRight" state="frozen"/>
      <selection activeCell="AA55" sqref="AA55"/>
      <selection pane="topRight" activeCell="AA55" sqref="AA55"/>
      <selection pane="bottomLeft" activeCell="AA55" sqref="AA55"/>
      <selection pane="bottomRight" activeCell="A6" sqref="A6"/>
    </sheetView>
  </sheetViews>
  <sheetFormatPr defaultColWidth="9.6640625" defaultRowHeight="22.5" x14ac:dyDescent="0.35"/>
  <cols>
    <col min="1" max="1" width="56.88671875" style="491" customWidth="1"/>
    <col min="2" max="2" width="2" style="492" customWidth="1"/>
    <col min="3" max="3" width="20.77734375" style="490" hidden="1" customWidth="1"/>
    <col min="4" max="4" width="1.77734375" style="491" hidden="1" customWidth="1"/>
    <col min="5" max="5" width="20.77734375" style="491" hidden="1" customWidth="1"/>
    <col min="6" max="6" width="2.44140625" style="491" hidden="1" customWidth="1"/>
    <col min="7" max="7" width="15.77734375" style="491" customWidth="1"/>
    <col min="8" max="8" width="2.44140625" style="491" customWidth="1"/>
    <col min="9" max="9" width="15.77734375" style="491" customWidth="1"/>
    <col min="10" max="10" width="2.44140625" style="491" customWidth="1"/>
    <col min="11" max="11" width="15.77734375" style="491" customWidth="1"/>
    <col min="12" max="12" width="2.44140625" style="491" customWidth="1"/>
    <col min="13" max="13" width="15.77734375" style="491" customWidth="1"/>
    <col min="14" max="14" width="2.44140625" style="490" customWidth="1"/>
    <col min="15" max="15" width="15.77734375" style="491" customWidth="1"/>
    <col min="16" max="16384" width="9.6640625" style="491"/>
  </cols>
  <sheetData>
    <row r="1" spans="1:16" s="484" customFormat="1" ht="45" x14ac:dyDescent="0.6">
      <c r="A1" s="513" t="s">
        <v>5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</row>
    <row r="2" spans="1:16" s="484" customFormat="1" ht="34.5" x14ac:dyDescent="0.45">
      <c r="A2" s="514" t="s">
        <v>212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</row>
    <row r="3" spans="1:16" s="484" customFormat="1" ht="30.75" x14ac:dyDescent="0.4">
      <c r="A3" s="515" t="s">
        <v>213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</row>
    <row r="4" spans="1:16" s="484" customFormat="1" ht="27" customHeight="1" x14ac:dyDescent="0.4">
      <c r="A4" s="485"/>
      <c r="B4" s="486"/>
      <c r="C4" s="487"/>
      <c r="N4" s="487"/>
    </row>
    <row r="5" spans="1:16" s="484" customFormat="1" ht="27" x14ac:dyDescent="0.35">
      <c r="A5" s="516" t="s">
        <v>32</v>
      </c>
      <c r="B5" s="516"/>
      <c r="C5" s="516"/>
      <c r="D5" s="516"/>
      <c r="E5" s="516"/>
      <c r="F5" s="516"/>
      <c r="G5" s="516"/>
      <c r="H5" s="516"/>
      <c r="I5" s="516"/>
      <c r="J5" s="516"/>
      <c r="K5" s="516"/>
      <c r="L5" s="516"/>
      <c r="M5" s="516"/>
      <c r="N5" s="516"/>
      <c r="O5" s="516"/>
    </row>
    <row r="6" spans="1:16" s="484" customFormat="1" ht="27" customHeight="1" x14ac:dyDescent="0.3">
      <c r="A6" s="461"/>
      <c r="B6" s="486"/>
      <c r="C6" s="487"/>
      <c r="N6" s="487"/>
    </row>
    <row r="7" spans="1:16" s="484" customFormat="1" ht="27" customHeight="1" x14ac:dyDescent="0.35">
      <c r="A7" s="488"/>
      <c r="B7" s="486"/>
      <c r="C7" s="487"/>
      <c r="N7" s="487"/>
    </row>
    <row r="8" spans="1:16" ht="27" customHeight="1" x14ac:dyDescent="0.35">
      <c r="A8" s="461"/>
      <c r="B8" s="489"/>
      <c r="D8" s="490"/>
      <c r="E8" s="490"/>
      <c r="F8" s="490"/>
      <c r="G8" s="490"/>
      <c r="H8" s="490"/>
      <c r="J8" s="490"/>
    </row>
    <row r="9" spans="1:16" ht="22.5" customHeight="1" x14ac:dyDescent="0.35">
      <c r="D9" s="490"/>
      <c r="E9" s="490"/>
      <c r="F9" s="490"/>
      <c r="G9" s="490"/>
      <c r="H9" s="490"/>
      <c r="J9" s="490"/>
    </row>
    <row r="10" spans="1:16" ht="22.5" customHeight="1" x14ac:dyDescent="0.35">
      <c r="A10" s="493"/>
      <c r="B10" s="494"/>
      <c r="C10" s="495" t="s">
        <v>55</v>
      </c>
      <c r="D10" s="496"/>
      <c r="E10" s="495" t="s">
        <v>55</v>
      </c>
      <c r="F10" s="496"/>
      <c r="G10" s="495" t="s">
        <v>56</v>
      </c>
      <c r="H10" s="496"/>
      <c r="I10" s="495" t="s">
        <v>56</v>
      </c>
      <c r="J10" s="496"/>
      <c r="K10" s="495" t="s">
        <v>57</v>
      </c>
      <c r="L10" s="495"/>
      <c r="M10" s="495" t="s">
        <v>57</v>
      </c>
      <c r="N10" s="495"/>
      <c r="O10" s="495" t="s">
        <v>60</v>
      </c>
    </row>
    <row r="11" spans="1:16" ht="22.5" customHeight="1" thickBot="1" x14ac:dyDescent="0.4">
      <c r="A11" s="497" t="s">
        <v>214</v>
      </c>
      <c r="B11" s="494"/>
      <c r="C11" s="498" t="s">
        <v>58</v>
      </c>
      <c r="D11" s="496"/>
      <c r="E11" s="498" t="s">
        <v>194</v>
      </c>
      <c r="F11" s="496"/>
      <c r="G11" s="498" t="s">
        <v>58</v>
      </c>
      <c r="H11" s="496"/>
      <c r="I11" s="498" t="s">
        <v>64</v>
      </c>
      <c r="J11" s="496"/>
      <c r="K11" s="498" t="s">
        <v>58</v>
      </c>
      <c r="L11" s="495"/>
      <c r="M11" s="498" t="s">
        <v>65</v>
      </c>
      <c r="N11" s="495"/>
      <c r="O11" s="498" t="s">
        <v>58</v>
      </c>
    </row>
    <row r="12" spans="1:16" s="492" customFormat="1" ht="22.5" customHeight="1" x14ac:dyDescent="0.35">
      <c r="A12" s="499"/>
      <c r="B12" s="500"/>
      <c r="C12" s="499"/>
      <c r="D12" s="499"/>
      <c r="E12" s="499"/>
      <c r="F12" s="499"/>
      <c r="G12" s="499"/>
      <c r="H12" s="499"/>
      <c r="I12" s="499"/>
      <c r="J12" s="499"/>
      <c r="K12" s="499"/>
      <c r="L12" s="499"/>
      <c r="M12" s="499"/>
      <c r="N12" s="499"/>
      <c r="O12" s="499"/>
    </row>
    <row r="13" spans="1:16" s="492" customFormat="1" ht="22.5" hidden="1" customHeight="1" x14ac:dyDescent="0.35">
      <c r="A13" s="501" t="s">
        <v>215</v>
      </c>
      <c r="B13" s="499"/>
      <c r="C13" s="252">
        <v>0</v>
      </c>
      <c r="D13" s="499"/>
      <c r="E13" s="252">
        <v>0</v>
      </c>
      <c r="F13" s="499"/>
      <c r="G13" s="252">
        <v>0</v>
      </c>
      <c r="H13" s="499"/>
      <c r="I13" s="252">
        <v>0</v>
      </c>
      <c r="J13" s="499"/>
      <c r="K13" s="252">
        <v>0</v>
      </c>
      <c r="L13" s="502"/>
      <c r="M13" s="252"/>
      <c r="N13" s="502"/>
      <c r="O13" s="252"/>
    </row>
    <row r="14" spans="1:16" s="492" customFormat="1" ht="22.5" hidden="1" customHeight="1" x14ac:dyDescent="0.35">
      <c r="A14" s="501" t="s">
        <v>216</v>
      </c>
      <c r="B14" s="499"/>
      <c r="C14" s="266">
        <v>102</v>
      </c>
      <c r="D14" s="499"/>
      <c r="E14" s="266">
        <v>102</v>
      </c>
      <c r="F14" s="499"/>
      <c r="G14" s="266">
        <v>75</v>
      </c>
      <c r="H14" s="499"/>
      <c r="I14" s="266">
        <v>75</v>
      </c>
      <c r="J14" s="499"/>
      <c r="K14" s="266">
        <v>75</v>
      </c>
      <c r="L14" s="292"/>
      <c r="M14" s="266">
        <v>87</v>
      </c>
      <c r="N14" s="292"/>
      <c r="O14" s="266">
        <v>75</v>
      </c>
      <c r="P14" s="492" t="s">
        <v>217</v>
      </c>
    </row>
    <row r="15" spans="1:16" s="492" customFormat="1" ht="22.5" hidden="1" customHeight="1" x14ac:dyDescent="0.35">
      <c r="A15" s="501" t="s">
        <v>218</v>
      </c>
      <c r="B15" s="499"/>
      <c r="C15" s="266">
        <f>ROUND(54725*0.242,0)</f>
        <v>13243</v>
      </c>
      <c r="D15" s="499"/>
      <c r="E15" s="266">
        <f>ROUND(54725*0.242,0)</f>
        <v>13243</v>
      </c>
      <c r="F15" s="499"/>
      <c r="G15" s="266">
        <f>ROUND(54725*0.231,0)</f>
        <v>12641</v>
      </c>
      <c r="H15" s="499"/>
      <c r="I15" s="266">
        <f>ROUND(54725*0.231,0)</f>
        <v>12641</v>
      </c>
      <c r="J15" s="499"/>
      <c r="K15" s="266">
        <f>ROUND(54725*0.242,0)</f>
        <v>13243</v>
      </c>
      <c r="L15" s="292"/>
      <c r="M15" s="266">
        <f>54725*0.242</f>
        <v>13243.449999999999</v>
      </c>
      <c r="N15" s="292"/>
      <c r="O15" s="266">
        <f>54725*0.231</f>
        <v>12641.475</v>
      </c>
      <c r="P15" s="492" t="s">
        <v>219</v>
      </c>
    </row>
    <row r="16" spans="1:16" s="492" customFormat="1" ht="22.5" hidden="1" customHeight="1" x14ac:dyDescent="0.35">
      <c r="A16" s="501" t="s">
        <v>220</v>
      </c>
      <c r="B16" s="499"/>
      <c r="C16" s="266"/>
      <c r="D16" s="499"/>
      <c r="E16" s="266"/>
      <c r="F16" s="499"/>
      <c r="G16" s="266">
        <v>0</v>
      </c>
      <c r="H16" s="499"/>
      <c r="I16" s="266">
        <v>0</v>
      </c>
      <c r="J16" s="499"/>
      <c r="K16" s="266">
        <v>0</v>
      </c>
      <c r="L16" s="292"/>
      <c r="M16" s="266">
        <f>22500+15000</f>
        <v>37500</v>
      </c>
      <c r="N16" s="292"/>
      <c r="O16" s="266">
        <v>37500</v>
      </c>
    </row>
    <row r="17" spans="1:16" s="492" customFormat="1" ht="22.5" hidden="1" customHeight="1" x14ac:dyDescent="0.35">
      <c r="A17" s="501" t="s">
        <v>221</v>
      </c>
      <c r="B17" s="499"/>
      <c r="C17" s="266">
        <v>30000</v>
      </c>
      <c r="D17" s="499"/>
      <c r="E17" s="266">
        <v>30000</v>
      </c>
      <c r="F17" s="499"/>
      <c r="G17" s="266">
        <v>30000</v>
      </c>
      <c r="H17" s="499"/>
      <c r="I17" s="266">
        <v>0</v>
      </c>
      <c r="J17" s="499"/>
      <c r="K17" s="266">
        <v>0</v>
      </c>
      <c r="L17" s="292"/>
      <c r="M17" s="266"/>
      <c r="N17" s="292"/>
      <c r="O17" s="266"/>
      <c r="P17" s="492" t="s">
        <v>222</v>
      </c>
    </row>
    <row r="18" spans="1:16" s="492" customFormat="1" ht="22.5" customHeight="1" x14ac:dyDescent="0.35">
      <c r="A18" s="501" t="s">
        <v>223</v>
      </c>
      <c r="B18" s="499"/>
      <c r="C18" s="252">
        <f>SUM(C13:C17)</f>
        <v>43345</v>
      </c>
      <c r="D18" s="499"/>
      <c r="E18" s="252">
        <f>SUM(E13:E17)</f>
        <v>43345</v>
      </c>
      <c r="F18" s="499"/>
      <c r="G18" s="252">
        <f>SUM(G13:G17)</f>
        <v>42716</v>
      </c>
      <c r="H18" s="499"/>
      <c r="I18" s="252">
        <f>SUM(I13:I17)</f>
        <v>12716</v>
      </c>
      <c r="J18" s="499"/>
      <c r="K18" s="252">
        <f>SUM(K13:K17)</f>
        <v>13318</v>
      </c>
      <c r="L18" s="502"/>
      <c r="M18" s="252">
        <f>SUM(M13:M17)</f>
        <v>50830.45</v>
      </c>
      <c r="N18" s="502"/>
      <c r="O18" s="252">
        <f>SUM(O13:O17)</f>
        <v>50216.474999999999</v>
      </c>
    </row>
    <row r="19" spans="1:16" s="492" customFormat="1" ht="22.5" customHeight="1" x14ac:dyDescent="0.35">
      <c r="A19" s="503"/>
      <c r="B19" s="503"/>
      <c r="C19" s="504"/>
      <c r="D19" s="505"/>
      <c r="E19" s="504"/>
      <c r="F19" s="505"/>
      <c r="G19" s="504"/>
      <c r="H19" s="505"/>
      <c r="J19" s="505"/>
      <c r="N19" s="505"/>
    </row>
    <row r="20" spans="1:16" s="492" customFormat="1" ht="22.5" customHeight="1" x14ac:dyDescent="0.35">
      <c r="A20" s="503"/>
      <c r="B20" s="503"/>
      <c r="C20" s="504"/>
      <c r="D20" s="505"/>
      <c r="E20" s="504"/>
      <c r="F20" s="505"/>
      <c r="G20" s="504"/>
      <c r="H20" s="505"/>
      <c r="J20" s="505"/>
      <c r="N20" s="505"/>
    </row>
    <row r="21" spans="1:16" s="492" customFormat="1" ht="22.5" customHeight="1" x14ac:dyDescent="0.35">
      <c r="A21" s="493" t="s">
        <v>224</v>
      </c>
      <c r="B21" s="503"/>
      <c r="C21" s="504"/>
      <c r="D21" s="505"/>
      <c r="E21" s="504"/>
      <c r="F21" s="505"/>
      <c r="G21" s="504"/>
      <c r="H21" s="505"/>
      <c r="J21" s="505"/>
      <c r="N21" s="505"/>
    </row>
    <row r="22" spans="1:16" s="492" customFormat="1" ht="22.5" customHeight="1" x14ac:dyDescent="0.35">
      <c r="A22" s="491"/>
      <c r="B22" s="503"/>
      <c r="C22" s="504"/>
      <c r="D22" s="505"/>
      <c r="E22" s="504"/>
      <c r="F22" s="505"/>
      <c r="G22" s="504"/>
      <c r="H22" s="505"/>
      <c r="J22" s="505"/>
      <c r="N22" s="505"/>
    </row>
    <row r="23" spans="1:16" ht="22.5" customHeight="1" x14ac:dyDescent="0.35">
      <c r="A23" s="493" t="s">
        <v>225</v>
      </c>
      <c r="B23" s="494"/>
      <c r="C23" s="496"/>
      <c r="D23" s="493"/>
      <c r="E23" s="493"/>
      <c r="F23" s="493"/>
      <c r="G23" s="493"/>
      <c r="H23" s="493"/>
      <c r="J23" s="493"/>
    </row>
    <row r="24" spans="1:16" ht="23.25" customHeight="1" x14ac:dyDescent="0.35">
      <c r="A24" s="517" t="s">
        <v>226</v>
      </c>
      <c r="B24" s="517"/>
      <c r="C24" s="517"/>
      <c r="D24" s="517"/>
      <c r="E24" s="517"/>
      <c r="F24" s="517"/>
      <c r="G24" s="517"/>
      <c r="H24" s="517"/>
      <c r="I24" s="517"/>
      <c r="J24" s="517"/>
      <c r="K24" s="517"/>
      <c r="L24" s="517"/>
      <c r="M24" s="517"/>
      <c r="N24" s="517"/>
      <c r="O24" s="517"/>
    </row>
    <row r="25" spans="1:16" ht="23.25" customHeight="1" x14ac:dyDescent="0.35">
      <c r="A25" s="517"/>
      <c r="B25" s="517"/>
      <c r="C25" s="517"/>
      <c r="D25" s="517"/>
      <c r="E25" s="517"/>
      <c r="F25" s="517"/>
      <c r="G25" s="517"/>
      <c r="H25" s="517"/>
      <c r="I25" s="517"/>
      <c r="J25" s="517"/>
      <c r="K25" s="517"/>
      <c r="L25" s="517"/>
      <c r="M25" s="517"/>
      <c r="N25" s="517"/>
      <c r="O25" s="517"/>
    </row>
    <row r="33" spans="1:2" x14ac:dyDescent="0.35">
      <c r="A33" s="490"/>
      <c r="B33" s="505"/>
    </row>
    <row r="40" spans="1:2" x14ac:dyDescent="0.35">
      <c r="A40" s="505"/>
      <c r="B40" s="505"/>
    </row>
    <row r="41" spans="1:2" x14ac:dyDescent="0.35">
      <c r="A41" s="505"/>
      <c r="B41" s="505"/>
    </row>
    <row r="42" spans="1:2" x14ac:dyDescent="0.35">
      <c r="A42" s="505"/>
      <c r="B42" s="505"/>
    </row>
    <row r="43" spans="1:2" x14ac:dyDescent="0.35">
      <c r="A43" s="505"/>
      <c r="B43" s="505"/>
    </row>
    <row r="44" spans="1:2" x14ac:dyDescent="0.35">
      <c r="A44" s="505"/>
      <c r="B44" s="505"/>
    </row>
    <row r="45" spans="1:2" x14ac:dyDescent="0.35">
      <c r="A45" s="505"/>
      <c r="B45" s="505"/>
    </row>
    <row r="46" spans="1:2" x14ac:dyDescent="0.35">
      <c r="A46" s="505"/>
      <c r="B46" s="505"/>
    </row>
    <row r="47" spans="1:2" x14ac:dyDescent="0.35">
      <c r="A47" s="505"/>
      <c r="B47" s="505"/>
    </row>
    <row r="48" spans="1:2" x14ac:dyDescent="0.35">
      <c r="A48" s="505"/>
      <c r="B48" s="505"/>
    </row>
    <row r="49" spans="1:2" x14ac:dyDescent="0.35">
      <c r="A49" s="505"/>
      <c r="B49" s="505"/>
    </row>
    <row r="50" spans="1:2" x14ac:dyDescent="0.35">
      <c r="A50" s="505"/>
      <c r="B50" s="505"/>
    </row>
    <row r="51" spans="1:2" x14ac:dyDescent="0.35">
      <c r="A51" s="505"/>
      <c r="B51" s="505"/>
    </row>
    <row r="52" spans="1:2" x14ac:dyDescent="0.35">
      <c r="A52" s="505"/>
      <c r="B52" s="505"/>
    </row>
    <row r="53" spans="1:2" x14ac:dyDescent="0.35">
      <c r="A53" s="505"/>
      <c r="B53" s="505"/>
    </row>
    <row r="54" spans="1:2" x14ac:dyDescent="0.35">
      <c r="A54" s="505"/>
      <c r="B54" s="505"/>
    </row>
    <row r="55" spans="1:2" x14ac:dyDescent="0.35">
      <c r="A55" s="506"/>
      <c r="B55" s="506"/>
    </row>
    <row r="56" spans="1:2" x14ac:dyDescent="0.35">
      <c r="A56" s="505"/>
      <c r="B56" s="505"/>
    </row>
    <row r="57" spans="1:2" x14ac:dyDescent="0.35">
      <c r="A57" s="505"/>
      <c r="B57" s="505"/>
    </row>
    <row r="58" spans="1:2" x14ac:dyDescent="0.35">
      <c r="A58" s="505"/>
      <c r="B58" s="505"/>
    </row>
    <row r="59" spans="1:2" x14ac:dyDescent="0.35">
      <c r="A59" s="505"/>
      <c r="B59" s="505"/>
    </row>
    <row r="60" spans="1:2" x14ac:dyDescent="0.35">
      <c r="A60" s="505"/>
      <c r="B60" s="505"/>
    </row>
    <row r="61" spans="1:2" x14ac:dyDescent="0.35">
      <c r="A61" s="505"/>
      <c r="B61" s="505"/>
    </row>
    <row r="62" spans="1:2" x14ac:dyDescent="0.35">
      <c r="A62" s="505"/>
      <c r="B62" s="505"/>
    </row>
    <row r="63" spans="1:2" x14ac:dyDescent="0.35">
      <c r="A63" s="505"/>
      <c r="B63" s="505"/>
    </row>
    <row r="64" spans="1:2" x14ac:dyDescent="0.35">
      <c r="A64" s="505"/>
      <c r="B64" s="505"/>
    </row>
    <row r="65" spans="1:2" x14ac:dyDescent="0.35">
      <c r="A65" s="505"/>
      <c r="B65" s="505"/>
    </row>
    <row r="66" spans="1:2" x14ac:dyDescent="0.35">
      <c r="A66" s="505"/>
      <c r="B66" s="505"/>
    </row>
    <row r="67" spans="1:2" x14ac:dyDescent="0.35">
      <c r="A67" s="505"/>
      <c r="B67" s="505"/>
    </row>
    <row r="68" spans="1:2" x14ac:dyDescent="0.35">
      <c r="A68" s="505"/>
      <c r="B68" s="505"/>
    </row>
    <row r="69" spans="1:2" x14ac:dyDescent="0.35">
      <c r="A69" s="505"/>
      <c r="B69" s="505"/>
    </row>
    <row r="70" spans="1:2" x14ac:dyDescent="0.35">
      <c r="A70" s="505"/>
      <c r="B70" s="505"/>
    </row>
    <row r="71" spans="1:2" x14ac:dyDescent="0.35">
      <c r="A71" s="505"/>
      <c r="B71" s="505"/>
    </row>
    <row r="72" spans="1:2" x14ac:dyDescent="0.35">
      <c r="A72" s="505"/>
      <c r="B72" s="505"/>
    </row>
    <row r="73" spans="1:2" x14ac:dyDescent="0.35">
      <c r="A73" s="505"/>
      <c r="B73" s="505"/>
    </row>
    <row r="74" spans="1:2" x14ac:dyDescent="0.35">
      <c r="A74" s="505"/>
      <c r="B74" s="505"/>
    </row>
    <row r="75" spans="1:2" x14ac:dyDescent="0.35">
      <c r="A75" s="505"/>
      <c r="B75" s="505"/>
    </row>
    <row r="76" spans="1:2" x14ac:dyDescent="0.35">
      <c r="A76" s="505"/>
      <c r="B76" s="505"/>
    </row>
    <row r="77" spans="1:2" x14ac:dyDescent="0.35">
      <c r="A77" s="505"/>
      <c r="B77" s="505"/>
    </row>
    <row r="78" spans="1:2" x14ac:dyDescent="0.35">
      <c r="A78" s="505"/>
      <c r="B78" s="505"/>
    </row>
    <row r="79" spans="1:2" x14ac:dyDescent="0.35">
      <c r="A79" s="505"/>
      <c r="B79" s="505"/>
    </row>
    <row r="80" spans="1:2" x14ac:dyDescent="0.35">
      <c r="A80" s="505"/>
      <c r="B80" s="505"/>
    </row>
    <row r="81" spans="1:2" x14ac:dyDescent="0.35">
      <c r="A81" s="505"/>
      <c r="B81" s="505"/>
    </row>
    <row r="82" spans="1:2" x14ac:dyDescent="0.35">
      <c r="A82" s="505"/>
      <c r="B82" s="505"/>
    </row>
    <row r="83" spans="1:2" x14ac:dyDescent="0.35">
      <c r="A83" s="505"/>
      <c r="B83" s="505"/>
    </row>
    <row r="84" spans="1:2" x14ac:dyDescent="0.35">
      <c r="A84" s="505"/>
      <c r="B84" s="505"/>
    </row>
    <row r="85" spans="1:2" x14ac:dyDescent="0.35">
      <c r="A85" s="505"/>
      <c r="B85" s="505"/>
    </row>
    <row r="86" spans="1:2" x14ac:dyDescent="0.35">
      <c r="A86" s="505"/>
      <c r="B86" s="505"/>
    </row>
    <row r="87" spans="1:2" x14ac:dyDescent="0.35">
      <c r="A87" s="505"/>
      <c r="B87" s="505"/>
    </row>
    <row r="88" spans="1:2" x14ac:dyDescent="0.35">
      <c r="A88" s="505"/>
      <c r="B88" s="505"/>
    </row>
    <row r="89" spans="1:2" x14ac:dyDescent="0.35">
      <c r="A89" s="505"/>
      <c r="B89" s="505"/>
    </row>
    <row r="90" spans="1:2" x14ac:dyDescent="0.35">
      <c r="A90" s="505"/>
      <c r="B90" s="505"/>
    </row>
    <row r="91" spans="1:2" x14ac:dyDescent="0.35">
      <c r="A91" s="505"/>
      <c r="B91" s="505"/>
    </row>
    <row r="92" spans="1:2" x14ac:dyDescent="0.35">
      <c r="A92" s="505"/>
      <c r="B92" s="505"/>
    </row>
    <row r="93" spans="1:2" x14ac:dyDescent="0.35">
      <c r="A93" s="505"/>
      <c r="B93" s="505"/>
    </row>
    <row r="94" spans="1:2" x14ac:dyDescent="0.35">
      <c r="A94" s="505"/>
      <c r="B94" s="505"/>
    </row>
    <row r="95" spans="1:2" x14ac:dyDescent="0.35">
      <c r="A95" s="505"/>
      <c r="B95" s="505"/>
    </row>
    <row r="96" spans="1:2" x14ac:dyDescent="0.35">
      <c r="A96" s="505"/>
      <c r="B96" s="505"/>
    </row>
    <row r="97" spans="1:2" x14ac:dyDescent="0.35">
      <c r="A97" s="505"/>
      <c r="B97" s="505"/>
    </row>
    <row r="98" spans="1:2" x14ac:dyDescent="0.35">
      <c r="A98" s="505"/>
      <c r="B98" s="505"/>
    </row>
    <row r="99" spans="1:2" x14ac:dyDescent="0.35">
      <c r="A99" s="505"/>
      <c r="B99" s="505"/>
    </row>
    <row r="100" spans="1:2" x14ac:dyDescent="0.35">
      <c r="A100" s="505"/>
      <c r="B100" s="505"/>
    </row>
    <row r="101" spans="1:2" x14ac:dyDescent="0.35">
      <c r="A101" s="505"/>
      <c r="B101" s="505"/>
    </row>
    <row r="102" spans="1:2" x14ac:dyDescent="0.35">
      <c r="A102" s="505"/>
      <c r="B102" s="505"/>
    </row>
    <row r="103" spans="1:2" x14ac:dyDescent="0.35">
      <c r="A103" s="505"/>
      <c r="B103" s="505"/>
    </row>
    <row r="104" spans="1:2" x14ac:dyDescent="0.35">
      <c r="A104" s="505"/>
      <c r="B104" s="505"/>
    </row>
    <row r="105" spans="1:2" x14ac:dyDescent="0.35">
      <c r="A105" s="505"/>
      <c r="B105" s="505"/>
    </row>
    <row r="106" spans="1:2" x14ac:dyDescent="0.35">
      <c r="A106" s="505"/>
      <c r="B106" s="505"/>
    </row>
    <row r="107" spans="1:2" x14ac:dyDescent="0.35">
      <c r="A107" s="505"/>
      <c r="B107" s="505"/>
    </row>
    <row r="108" spans="1:2" x14ac:dyDescent="0.35">
      <c r="A108" s="505"/>
      <c r="B108" s="505"/>
    </row>
    <row r="109" spans="1:2" x14ac:dyDescent="0.35">
      <c r="A109" s="505"/>
      <c r="B109" s="505"/>
    </row>
    <row r="110" spans="1:2" x14ac:dyDescent="0.35">
      <c r="A110" s="505"/>
      <c r="B110" s="505"/>
    </row>
    <row r="111" spans="1:2" x14ac:dyDescent="0.35">
      <c r="A111" s="505"/>
      <c r="B111" s="505"/>
    </row>
    <row r="112" spans="1:2" x14ac:dyDescent="0.35">
      <c r="A112" s="505"/>
      <c r="B112" s="505"/>
    </row>
    <row r="113" spans="1:2" x14ac:dyDescent="0.35">
      <c r="A113" s="505"/>
      <c r="B113" s="505"/>
    </row>
    <row r="114" spans="1:2" x14ac:dyDescent="0.35">
      <c r="A114" s="505"/>
      <c r="B114" s="505"/>
    </row>
    <row r="115" spans="1:2" x14ac:dyDescent="0.35">
      <c r="A115" s="505"/>
      <c r="B115" s="505"/>
    </row>
    <row r="116" spans="1:2" x14ac:dyDescent="0.35">
      <c r="A116" s="505"/>
      <c r="B116" s="505"/>
    </row>
    <row r="117" spans="1:2" x14ac:dyDescent="0.35">
      <c r="A117" s="505"/>
      <c r="B117" s="505"/>
    </row>
    <row r="118" spans="1:2" x14ac:dyDescent="0.35">
      <c r="A118" s="505"/>
      <c r="B118" s="505"/>
    </row>
    <row r="119" spans="1:2" x14ac:dyDescent="0.35">
      <c r="A119" s="505"/>
      <c r="B119" s="505"/>
    </row>
    <row r="120" spans="1:2" x14ac:dyDescent="0.35">
      <c r="A120" s="505"/>
      <c r="B120" s="505"/>
    </row>
    <row r="121" spans="1:2" x14ac:dyDescent="0.35">
      <c r="A121" s="505"/>
      <c r="B121" s="505"/>
    </row>
    <row r="122" spans="1:2" x14ac:dyDescent="0.35">
      <c r="A122" s="505"/>
      <c r="B122" s="505"/>
    </row>
    <row r="123" spans="1:2" x14ac:dyDescent="0.35">
      <c r="A123" s="505"/>
      <c r="B123" s="505"/>
    </row>
    <row r="124" spans="1:2" x14ac:dyDescent="0.35">
      <c r="A124" s="505"/>
      <c r="B124" s="505"/>
    </row>
    <row r="125" spans="1:2" x14ac:dyDescent="0.35">
      <c r="A125" s="505"/>
      <c r="B125" s="505"/>
    </row>
    <row r="126" spans="1:2" x14ac:dyDescent="0.35">
      <c r="A126" s="505"/>
      <c r="B126" s="505"/>
    </row>
    <row r="127" spans="1:2" x14ac:dyDescent="0.35">
      <c r="A127" s="505"/>
      <c r="B127" s="505"/>
    </row>
    <row r="128" spans="1:2" x14ac:dyDescent="0.35">
      <c r="A128" s="505"/>
      <c r="B128" s="505"/>
    </row>
    <row r="129" spans="1:2" x14ac:dyDescent="0.35">
      <c r="A129" s="505"/>
      <c r="B129" s="505"/>
    </row>
    <row r="130" spans="1:2" x14ac:dyDescent="0.35">
      <c r="A130" s="505"/>
      <c r="B130" s="505"/>
    </row>
    <row r="131" spans="1:2" x14ac:dyDescent="0.35">
      <c r="A131" s="505"/>
      <c r="B131" s="505"/>
    </row>
    <row r="132" spans="1:2" x14ac:dyDescent="0.35">
      <c r="A132" s="505"/>
      <c r="B132" s="505"/>
    </row>
    <row r="133" spans="1:2" x14ac:dyDescent="0.35">
      <c r="A133" s="505"/>
      <c r="B133" s="505"/>
    </row>
    <row r="134" spans="1:2" x14ac:dyDescent="0.35">
      <c r="A134" s="505"/>
      <c r="B134" s="505"/>
    </row>
    <row r="135" spans="1:2" x14ac:dyDescent="0.35">
      <c r="A135" s="505"/>
      <c r="B135" s="505"/>
    </row>
    <row r="136" spans="1:2" x14ac:dyDescent="0.35">
      <c r="A136" s="505"/>
      <c r="B136" s="505"/>
    </row>
    <row r="137" spans="1:2" x14ac:dyDescent="0.35">
      <c r="A137" s="505"/>
      <c r="B137" s="505"/>
    </row>
    <row r="138" spans="1:2" x14ac:dyDescent="0.35">
      <c r="A138" s="505"/>
      <c r="B138" s="505"/>
    </row>
    <row r="139" spans="1:2" x14ac:dyDescent="0.35">
      <c r="A139" s="505"/>
      <c r="B139" s="505"/>
    </row>
    <row r="140" spans="1:2" x14ac:dyDescent="0.35">
      <c r="A140" s="505"/>
      <c r="B140" s="505"/>
    </row>
    <row r="141" spans="1:2" x14ac:dyDescent="0.35">
      <c r="A141" s="505"/>
      <c r="B141" s="505"/>
    </row>
    <row r="142" spans="1:2" x14ac:dyDescent="0.35">
      <c r="A142" s="505"/>
      <c r="B142" s="505"/>
    </row>
    <row r="143" spans="1:2" x14ac:dyDescent="0.35">
      <c r="A143" s="505"/>
      <c r="B143" s="505"/>
    </row>
    <row r="144" spans="1:2" x14ac:dyDescent="0.35">
      <c r="A144" s="505"/>
      <c r="B144" s="505"/>
    </row>
    <row r="145" spans="1:2" x14ac:dyDescent="0.35">
      <c r="A145" s="505"/>
      <c r="B145" s="505"/>
    </row>
    <row r="146" spans="1:2" x14ac:dyDescent="0.35">
      <c r="A146" s="505"/>
      <c r="B146" s="505"/>
    </row>
    <row r="147" spans="1:2" x14ac:dyDescent="0.35">
      <c r="A147" s="505"/>
      <c r="B147" s="505"/>
    </row>
    <row r="148" spans="1:2" x14ac:dyDescent="0.35">
      <c r="A148" s="505"/>
      <c r="B148" s="505"/>
    </row>
    <row r="149" spans="1:2" x14ac:dyDescent="0.35">
      <c r="A149" s="505"/>
      <c r="B149" s="505"/>
    </row>
    <row r="150" spans="1:2" x14ac:dyDescent="0.35">
      <c r="A150" s="505"/>
      <c r="B150" s="505"/>
    </row>
    <row r="151" spans="1:2" x14ac:dyDescent="0.35">
      <c r="A151" s="505"/>
      <c r="B151" s="505"/>
    </row>
    <row r="152" spans="1:2" x14ac:dyDescent="0.35">
      <c r="A152" s="505"/>
      <c r="B152" s="505"/>
    </row>
    <row r="153" spans="1:2" x14ac:dyDescent="0.35">
      <c r="A153" s="505"/>
      <c r="B153" s="505"/>
    </row>
    <row r="154" spans="1:2" x14ac:dyDescent="0.35">
      <c r="A154" s="505"/>
      <c r="B154" s="505"/>
    </row>
    <row r="155" spans="1:2" x14ac:dyDescent="0.35">
      <c r="A155" s="505"/>
      <c r="B155" s="505"/>
    </row>
    <row r="156" spans="1:2" x14ac:dyDescent="0.35">
      <c r="A156" s="505"/>
      <c r="B156" s="505"/>
    </row>
    <row r="157" spans="1:2" x14ac:dyDescent="0.35">
      <c r="A157" s="505"/>
      <c r="B157" s="505"/>
    </row>
    <row r="158" spans="1:2" x14ac:dyDescent="0.35">
      <c r="A158" s="505"/>
      <c r="B158" s="505"/>
    </row>
    <row r="159" spans="1:2" x14ac:dyDescent="0.35">
      <c r="A159" s="505"/>
      <c r="B159" s="505"/>
    </row>
    <row r="160" spans="1:2" x14ac:dyDescent="0.35">
      <c r="A160" s="505"/>
      <c r="B160" s="505"/>
    </row>
    <row r="161" spans="1:2" x14ac:dyDescent="0.35">
      <c r="A161" s="505"/>
      <c r="B161" s="505"/>
    </row>
    <row r="162" spans="1:2" x14ac:dyDescent="0.35">
      <c r="A162" s="505"/>
      <c r="B162" s="505"/>
    </row>
    <row r="163" spans="1:2" x14ac:dyDescent="0.35">
      <c r="A163" s="505"/>
      <c r="B163" s="505"/>
    </row>
    <row r="164" spans="1:2" x14ac:dyDescent="0.35">
      <c r="A164" s="505"/>
      <c r="B164" s="505"/>
    </row>
    <row r="165" spans="1:2" x14ac:dyDescent="0.35">
      <c r="A165" s="505"/>
      <c r="B165" s="505"/>
    </row>
    <row r="166" spans="1:2" x14ac:dyDescent="0.35">
      <c r="A166" s="505"/>
      <c r="B166" s="505"/>
    </row>
    <row r="167" spans="1:2" x14ac:dyDescent="0.35">
      <c r="A167" s="505"/>
      <c r="B167" s="505"/>
    </row>
    <row r="168" spans="1:2" x14ac:dyDescent="0.35">
      <c r="A168" s="505"/>
      <c r="B168" s="505"/>
    </row>
    <row r="169" spans="1:2" x14ac:dyDescent="0.35">
      <c r="A169" s="505"/>
      <c r="B169" s="505"/>
    </row>
    <row r="170" spans="1:2" x14ac:dyDescent="0.35">
      <c r="A170" s="505"/>
      <c r="B170" s="505"/>
    </row>
    <row r="171" spans="1:2" x14ac:dyDescent="0.35">
      <c r="A171" s="505"/>
      <c r="B171" s="505"/>
    </row>
    <row r="172" spans="1:2" x14ac:dyDescent="0.35">
      <c r="A172" s="505"/>
      <c r="B172" s="505"/>
    </row>
    <row r="173" spans="1:2" x14ac:dyDescent="0.35">
      <c r="A173" s="505"/>
      <c r="B173" s="505"/>
    </row>
    <row r="174" spans="1:2" x14ac:dyDescent="0.35">
      <c r="A174" s="505"/>
      <c r="B174" s="505"/>
    </row>
    <row r="175" spans="1:2" x14ac:dyDescent="0.35">
      <c r="A175" s="505"/>
      <c r="B175" s="505"/>
    </row>
    <row r="176" spans="1:2" x14ac:dyDescent="0.35">
      <c r="A176" s="505"/>
      <c r="B176" s="505"/>
    </row>
    <row r="177" spans="1:2" x14ac:dyDescent="0.35">
      <c r="A177" s="505"/>
      <c r="B177" s="505"/>
    </row>
    <row r="178" spans="1:2" x14ac:dyDescent="0.35">
      <c r="A178" s="505"/>
      <c r="B178" s="505"/>
    </row>
    <row r="179" spans="1:2" x14ac:dyDescent="0.35">
      <c r="A179" s="505"/>
      <c r="B179" s="505"/>
    </row>
    <row r="180" spans="1:2" x14ac:dyDescent="0.35">
      <c r="A180" s="505"/>
      <c r="B180" s="505"/>
    </row>
    <row r="181" spans="1:2" x14ac:dyDescent="0.35">
      <c r="A181" s="505"/>
      <c r="B181" s="505"/>
    </row>
    <row r="182" spans="1:2" x14ac:dyDescent="0.35">
      <c r="A182" s="505"/>
      <c r="B182" s="505"/>
    </row>
    <row r="183" spans="1:2" x14ac:dyDescent="0.35">
      <c r="A183" s="505"/>
      <c r="B183" s="505"/>
    </row>
    <row r="184" spans="1:2" x14ac:dyDescent="0.35">
      <c r="A184" s="505"/>
      <c r="B184" s="505"/>
    </row>
    <row r="185" spans="1:2" x14ac:dyDescent="0.35">
      <c r="A185" s="505"/>
      <c r="B185" s="505"/>
    </row>
    <row r="186" spans="1:2" x14ac:dyDescent="0.35">
      <c r="A186" s="505"/>
      <c r="B186" s="505"/>
    </row>
    <row r="187" spans="1:2" x14ac:dyDescent="0.35">
      <c r="A187" s="505"/>
      <c r="B187" s="505"/>
    </row>
    <row r="188" spans="1:2" x14ac:dyDescent="0.35">
      <c r="A188" s="505"/>
      <c r="B188" s="505"/>
    </row>
    <row r="189" spans="1:2" x14ac:dyDescent="0.35">
      <c r="A189" s="505"/>
      <c r="B189" s="505"/>
    </row>
    <row r="190" spans="1:2" x14ac:dyDescent="0.35">
      <c r="A190" s="505"/>
      <c r="B190" s="505"/>
    </row>
    <row r="191" spans="1:2" x14ac:dyDescent="0.35">
      <c r="A191" s="505"/>
      <c r="B191" s="505"/>
    </row>
    <row r="192" spans="1:2" x14ac:dyDescent="0.35">
      <c r="A192" s="505"/>
      <c r="B192" s="505"/>
    </row>
    <row r="193" spans="1:2" x14ac:dyDescent="0.35">
      <c r="A193" s="505"/>
      <c r="B193" s="505"/>
    </row>
    <row r="194" spans="1:2" x14ac:dyDescent="0.35">
      <c r="A194" s="505"/>
      <c r="B194" s="505"/>
    </row>
    <row r="195" spans="1:2" x14ac:dyDescent="0.35">
      <c r="A195" s="505"/>
      <c r="B195" s="505"/>
    </row>
    <row r="196" spans="1:2" x14ac:dyDescent="0.35">
      <c r="A196" s="505"/>
      <c r="B196" s="505"/>
    </row>
    <row r="197" spans="1:2" x14ac:dyDescent="0.35">
      <c r="A197" s="505"/>
      <c r="B197" s="505"/>
    </row>
    <row r="198" spans="1:2" x14ac:dyDescent="0.35">
      <c r="A198" s="505"/>
      <c r="B198" s="505"/>
    </row>
    <row r="199" spans="1:2" x14ac:dyDescent="0.35">
      <c r="A199" s="505"/>
      <c r="B199" s="505"/>
    </row>
    <row r="200" spans="1:2" x14ac:dyDescent="0.35">
      <c r="A200" s="505"/>
      <c r="B200" s="505"/>
    </row>
    <row r="201" spans="1:2" x14ac:dyDescent="0.35">
      <c r="A201" s="505"/>
      <c r="B201" s="505"/>
    </row>
    <row r="202" spans="1:2" x14ac:dyDescent="0.35">
      <c r="A202" s="505"/>
      <c r="B202" s="505"/>
    </row>
    <row r="203" spans="1:2" x14ac:dyDescent="0.35">
      <c r="A203" s="505"/>
      <c r="B203" s="505"/>
    </row>
    <row r="204" spans="1:2" x14ac:dyDescent="0.35">
      <c r="A204" s="505"/>
      <c r="B204" s="505"/>
    </row>
    <row r="205" spans="1:2" x14ac:dyDescent="0.35">
      <c r="A205" s="505"/>
      <c r="B205" s="505"/>
    </row>
    <row r="206" spans="1:2" x14ac:dyDescent="0.35">
      <c r="A206" s="505"/>
      <c r="B206" s="505"/>
    </row>
    <row r="207" spans="1:2" x14ac:dyDescent="0.35">
      <c r="A207" s="505"/>
      <c r="B207" s="505"/>
    </row>
    <row r="208" spans="1:2" x14ac:dyDescent="0.35">
      <c r="A208" s="505"/>
      <c r="B208" s="505"/>
    </row>
    <row r="209" spans="1:2" x14ac:dyDescent="0.35">
      <c r="A209" s="505"/>
      <c r="B209" s="505"/>
    </row>
    <row r="210" spans="1:2" x14ac:dyDescent="0.35">
      <c r="A210" s="505"/>
      <c r="B210" s="505"/>
    </row>
    <row r="211" spans="1:2" x14ac:dyDescent="0.35">
      <c r="A211" s="505"/>
      <c r="B211" s="505"/>
    </row>
    <row r="212" spans="1:2" x14ac:dyDescent="0.35">
      <c r="A212" s="505"/>
      <c r="B212" s="505"/>
    </row>
    <row r="213" spans="1:2" x14ac:dyDescent="0.35">
      <c r="A213" s="505"/>
      <c r="B213" s="505"/>
    </row>
    <row r="214" spans="1:2" x14ac:dyDescent="0.35">
      <c r="A214" s="505"/>
      <c r="B214" s="505"/>
    </row>
    <row r="215" spans="1:2" x14ac:dyDescent="0.35">
      <c r="A215" s="505"/>
      <c r="B215" s="505"/>
    </row>
    <row r="216" spans="1:2" x14ac:dyDescent="0.35">
      <c r="A216" s="505"/>
      <c r="B216" s="505"/>
    </row>
    <row r="217" spans="1:2" x14ac:dyDescent="0.35">
      <c r="A217" s="505"/>
      <c r="B217" s="505"/>
    </row>
    <row r="218" spans="1:2" x14ac:dyDescent="0.35">
      <c r="A218" s="505"/>
      <c r="B218" s="505"/>
    </row>
    <row r="219" spans="1:2" x14ac:dyDescent="0.35">
      <c r="A219" s="505"/>
      <c r="B219" s="505"/>
    </row>
    <row r="220" spans="1:2" x14ac:dyDescent="0.35">
      <c r="A220" s="505"/>
      <c r="B220" s="505"/>
    </row>
    <row r="221" spans="1:2" x14ac:dyDescent="0.35">
      <c r="A221" s="505"/>
      <c r="B221" s="505"/>
    </row>
    <row r="222" spans="1:2" x14ac:dyDescent="0.35">
      <c r="A222" s="505"/>
      <c r="B222" s="505"/>
    </row>
    <row r="223" spans="1:2" x14ac:dyDescent="0.35">
      <c r="A223" s="505"/>
      <c r="B223" s="505"/>
    </row>
    <row r="224" spans="1:2" x14ac:dyDescent="0.35">
      <c r="A224" s="505"/>
      <c r="B224" s="505"/>
    </row>
    <row r="225" spans="1:2" x14ac:dyDescent="0.35">
      <c r="A225" s="505"/>
      <c r="B225" s="505"/>
    </row>
    <row r="226" spans="1:2" x14ac:dyDescent="0.35">
      <c r="A226" s="505"/>
      <c r="B226" s="505"/>
    </row>
    <row r="227" spans="1:2" x14ac:dyDescent="0.35">
      <c r="A227" s="505"/>
      <c r="B227" s="505"/>
    </row>
    <row r="228" spans="1:2" x14ac:dyDescent="0.35">
      <c r="A228" s="505"/>
      <c r="B228" s="505"/>
    </row>
    <row r="229" spans="1:2" x14ac:dyDescent="0.35">
      <c r="A229" s="505"/>
      <c r="B229" s="505"/>
    </row>
    <row r="230" spans="1:2" x14ac:dyDescent="0.35">
      <c r="A230" s="505"/>
      <c r="B230" s="505"/>
    </row>
    <row r="231" spans="1:2" x14ac:dyDescent="0.35">
      <c r="A231" s="505"/>
      <c r="B231" s="505"/>
    </row>
    <row r="232" spans="1:2" x14ac:dyDescent="0.35">
      <c r="A232" s="505"/>
      <c r="B232" s="505"/>
    </row>
    <row r="233" spans="1:2" x14ac:dyDescent="0.35">
      <c r="A233" s="505"/>
      <c r="B233" s="505"/>
    </row>
    <row r="234" spans="1:2" x14ac:dyDescent="0.35">
      <c r="A234" s="505"/>
      <c r="B234" s="505"/>
    </row>
    <row r="235" spans="1:2" x14ac:dyDescent="0.35">
      <c r="A235" s="505"/>
      <c r="B235" s="505"/>
    </row>
    <row r="236" spans="1:2" x14ac:dyDescent="0.35">
      <c r="A236" s="505"/>
      <c r="B236" s="505"/>
    </row>
    <row r="237" spans="1:2" x14ac:dyDescent="0.35">
      <c r="A237" s="505"/>
      <c r="B237" s="505"/>
    </row>
    <row r="238" spans="1:2" x14ac:dyDescent="0.35">
      <c r="A238" s="505"/>
      <c r="B238" s="505"/>
    </row>
    <row r="239" spans="1:2" x14ac:dyDescent="0.35">
      <c r="A239" s="505"/>
      <c r="B239" s="505"/>
    </row>
    <row r="240" spans="1:2" x14ac:dyDescent="0.35">
      <c r="A240" s="505"/>
      <c r="B240" s="505"/>
    </row>
    <row r="241" spans="1:2" x14ac:dyDescent="0.35">
      <c r="A241" s="505"/>
      <c r="B241" s="505"/>
    </row>
    <row r="242" spans="1:2" x14ac:dyDescent="0.35">
      <c r="A242" s="505"/>
      <c r="B242" s="505"/>
    </row>
    <row r="243" spans="1:2" x14ac:dyDescent="0.35">
      <c r="A243" s="505"/>
      <c r="B243" s="505"/>
    </row>
    <row r="244" spans="1:2" x14ac:dyDescent="0.35">
      <c r="A244" s="505"/>
      <c r="B244" s="505"/>
    </row>
    <row r="245" spans="1:2" x14ac:dyDescent="0.35">
      <c r="A245" s="505"/>
      <c r="B245" s="505"/>
    </row>
    <row r="246" spans="1:2" x14ac:dyDescent="0.35">
      <c r="A246" s="505"/>
      <c r="B246" s="505"/>
    </row>
    <row r="247" spans="1:2" x14ac:dyDescent="0.35">
      <c r="A247" s="505"/>
      <c r="B247" s="505"/>
    </row>
    <row r="248" spans="1:2" x14ac:dyDescent="0.35">
      <c r="A248" s="505"/>
      <c r="B248" s="505"/>
    </row>
    <row r="249" spans="1:2" x14ac:dyDescent="0.35">
      <c r="A249" s="505"/>
      <c r="B249" s="505"/>
    </row>
    <row r="250" spans="1:2" x14ac:dyDescent="0.35">
      <c r="A250" s="505"/>
      <c r="B250" s="505"/>
    </row>
    <row r="251" spans="1:2" x14ac:dyDescent="0.35">
      <c r="A251" s="505"/>
      <c r="B251" s="505"/>
    </row>
    <row r="252" spans="1:2" x14ac:dyDescent="0.35">
      <c r="A252" s="505"/>
      <c r="B252" s="505"/>
    </row>
    <row r="253" spans="1:2" x14ac:dyDescent="0.35">
      <c r="A253" s="505"/>
      <c r="B253" s="505"/>
    </row>
    <row r="254" spans="1:2" x14ac:dyDescent="0.35">
      <c r="A254" s="505"/>
      <c r="B254" s="505"/>
    </row>
    <row r="255" spans="1:2" x14ac:dyDescent="0.35">
      <c r="A255" s="505"/>
      <c r="B255" s="505"/>
    </row>
    <row r="256" spans="1:2" x14ac:dyDescent="0.35">
      <c r="A256" s="505"/>
      <c r="B256" s="505"/>
    </row>
    <row r="257" spans="1:2" x14ac:dyDescent="0.35">
      <c r="A257" s="505"/>
      <c r="B257" s="505"/>
    </row>
    <row r="258" spans="1:2" x14ac:dyDescent="0.35">
      <c r="A258" s="505"/>
      <c r="B258" s="505"/>
    </row>
    <row r="259" spans="1:2" x14ac:dyDescent="0.35">
      <c r="A259" s="505"/>
      <c r="B259" s="505"/>
    </row>
    <row r="260" spans="1:2" x14ac:dyDescent="0.35">
      <c r="A260" s="505"/>
      <c r="B260" s="505"/>
    </row>
    <row r="261" spans="1:2" x14ac:dyDescent="0.35">
      <c r="A261" s="505"/>
      <c r="B261" s="505"/>
    </row>
    <row r="262" spans="1:2" x14ac:dyDescent="0.35">
      <c r="A262" s="505"/>
      <c r="B262" s="505"/>
    </row>
    <row r="263" spans="1:2" x14ac:dyDescent="0.35">
      <c r="A263" s="505"/>
      <c r="B263" s="505"/>
    </row>
    <row r="264" spans="1:2" x14ac:dyDescent="0.35">
      <c r="A264" s="505"/>
      <c r="B264" s="505"/>
    </row>
    <row r="265" spans="1:2" x14ac:dyDescent="0.35">
      <c r="A265" s="505"/>
      <c r="B265" s="505"/>
    </row>
    <row r="266" spans="1:2" x14ac:dyDescent="0.35">
      <c r="A266" s="505"/>
      <c r="B266" s="505"/>
    </row>
    <row r="267" spans="1:2" x14ac:dyDescent="0.35">
      <c r="A267" s="505"/>
      <c r="B267" s="505"/>
    </row>
    <row r="268" spans="1:2" x14ac:dyDescent="0.35">
      <c r="A268" s="505"/>
      <c r="B268" s="505"/>
    </row>
    <row r="269" spans="1:2" x14ac:dyDescent="0.35">
      <c r="A269" s="505"/>
      <c r="B269" s="505"/>
    </row>
    <row r="270" spans="1:2" x14ac:dyDescent="0.35">
      <c r="A270" s="505"/>
      <c r="B270" s="505"/>
    </row>
    <row r="271" spans="1:2" x14ac:dyDescent="0.35">
      <c r="A271" s="505"/>
      <c r="B271" s="505"/>
    </row>
    <row r="272" spans="1:2" x14ac:dyDescent="0.35">
      <c r="A272" s="505"/>
      <c r="B272" s="505"/>
    </row>
    <row r="273" spans="1:2" x14ac:dyDescent="0.35">
      <c r="A273" s="505"/>
      <c r="B273" s="505"/>
    </row>
    <row r="274" spans="1:2" x14ac:dyDescent="0.35">
      <c r="A274" s="505"/>
      <c r="B274" s="505"/>
    </row>
    <row r="275" spans="1:2" x14ac:dyDescent="0.35">
      <c r="A275" s="505"/>
      <c r="B275" s="505"/>
    </row>
    <row r="276" spans="1:2" x14ac:dyDescent="0.35">
      <c r="A276" s="505"/>
      <c r="B276" s="505"/>
    </row>
    <row r="277" spans="1:2" x14ac:dyDescent="0.35">
      <c r="A277" s="505"/>
      <c r="B277" s="505"/>
    </row>
    <row r="278" spans="1:2" x14ac:dyDescent="0.35">
      <c r="A278" s="505"/>
      <c r="B278" s="505"/>
    </row>
    <row r="279" spans="1:2" x14ac:dyDescent="0.35">
      <c r="A279" s="505"/>
      <c r="B279" s="505"/>
    </row>
    <row r="280" spans="1:2" x14ac:dyDescent="0.35">
      <c r="A280" s="505"/>
      <c r="B280" s="505"/>
    </row>
    <row r="281" spans="1:2" x14ac:dyDescent="0.35">
      <c r="A281" s="505"/>
      <c r="B281" s="505"/>
    </row>
    <row r="282" spans="1:2" x14ac:dyDescent="0.35">
      <c r="A282" s="505"/>
      <c r="B282" s="505"/>
    </row>
    <row r="283" spans="1:2" x14ac:dyDescent="0.35">
      <c r="A283" s="505"/>
      <c r="B283" s="505"/>
    </row>
    <row r="284" spans="1:2" x14ac:dyDescent="0.35">
      <c r="A284" s="505"/>
      <c r="B284" s="505"/>
    </row>
    <row r="285" spans="1:2" x14ac:dyDescent="0.35">
      <c r="A285" s="505"/>
      <c r="B285" s="505"/>
    </row>
    <row r="286" spans="1:2" x14ac:dyDescent="0.35">
      <c r="A286" s="505"/>
      <c r="B286" s="505"/>
    </row>
    <row r="287" spans="1:2" x14ac:dyDescent="0.35">
      <c r="A287" s="505"/>
      <c r="B287" s="505"/>
    </row>
    <row r="288" spans="1:2" x14ac:dyDescent="0.35">
      <c r="A288" s="505"/>
      <c r="B288" s="505"/>
    </row>
    <row r="289" spans="1:2" x14ac:dyDescent="0.35">
      <c r="A289" s="505"/>
      <c r="B289" s="505"/>
    </row>
    <row r="290" spans="1:2" x14ac:dyDescent="0.35">
      <c r="A290" s="505"/>
      <c r="B290" s="505"/>
    </row>
    <row r="291" spans="1:2" x14ac:dyDescent="0.35">
      <c r="A291" s="505"/>
      <c r="B291" s="505"/>
    </row>
    <row r="292" spans="1:2" x14ac:dyDescent="0.35">
      <c r="A292" s="505"/>
      <c r="B292" s="505"/>
    </row>
    <row r="293" spans="1:2" x14ac:dyDescent="0.35">
      <c r="A293" s="505"/>
      <c r="B293" s="505"/>
    </row>
    <row r="294" spans="1:2" x14ac:dyDescent="0.35">
      <c r="A294" s="505"/>
      <c r="B294" s="505"/>
    </row>
    <row r="295" spans="1:2" x14ac:dyDescent="0.35">
      <c r="A295" s="505"/>
      <c r="B295" s="505"/>
    </row>
    <row r="296" spans="1:2" x14ac:dyDescent="0.35">
      <c r="A296" s="505"/>
      <c r="B296" s="505"/>
    </row>
    <row r="297" spans="1:2" x14ac:dyDescent="0.35">
      <c r="A297" s="505"/>
      <c r="B297" s="505"/>
    </row>
    <row r="298" spans="1:2" x14ac:dyDescent="0.35">
      <c r="A298" s="505"/>
      <c r="B298" s="505"/>
    </row>
    <row r="299" spans="1:2" x14ac:dyDescent="0.35">
      <c r="A299" s="505"/>
      <c r="B299" s="505"/>
    </row>
    <row r="300" spans="1:2" x14ac:dyDescent="0.35">
      <c r="A300" s="505"/>
      <c r="B300" s="505"/>
    </row>
    <row r="301" spans="1:2" x14ac:dyDescent="0.35">
      <c r="A301" s="505"/>
      <c r="B301" s="505"/>
    </row>
    <row r="302" spans="1:2" x14ac:dyDescent="0.35">
      <c r="A302" s="505"/>
      <c r="B302" s="505"/>
    </row>
    <row r="303" spans="1:2" x14ac:dyDescent="0.35">
      <c r="A303" s="505"/>
      <c r="B303" s="505"/>
    </row>
    <row r="304" spans="1:2" x14ac:dyDescent="0.35">
      <c r="A304" s="505"/>
      <c r="B304" s="505"/>
    </row>
    <row r="305" spans="1:2" x14ac:dyDescent="0.35">
      <c r="A305" s="505"/>
      <c r="B305" s="505"/>
    </row>
    <row r="306" spans="1:2" x14ac:dyDescent="0.35">
      <c r="A306" s="505"/>
      <c r="B306" s="505"/>
    </row>
    <row r="307" spans="1:2" x14ac:dyDescent="0.35">
      <c r="A307" s="505"/>
      <c r="B307" s="505"/>
    </row>
    <row r="308" spans="1:2" x14ac:dyDescent="0.35">
      <c r="A308" s="505"/>
      <c r="B308" s="505"/>
    </row>
    <row r="309" spans="1:2" x14ac:dyDescent="0.35">
      <c r="A309" s="505"/>
      <c r="B309" s="505"/>
    </row>
    <row r="310" spans="1:2" x14ac:dyDescent="0.35">
      <c r="A310" s="505"/>
      <c r="B310" s="505"/>
    </row>
    <row r="311" spans="1:2" x14ac:dyDescent="0.35">
      <c r="A311" s="505"/>
      <c r="B311" s="505"/>
    </row>
    <row r="312" spans="1:2" x14ac:dyDescent="0.35">
      <c r="A312" s="505"/>
      <c r="B312" s="505"/>
    </row>
    <row r="313" spans="1:2" x14ac:dyDescent="0.35">
      <c r="A313" s="505"/>
      <c r="B313" s="505"/>
    </row>
    <row r="314" spans="1:2" x14ac:dyDescent="0.35">
      <c r="A314" s="505"/>
      <c r="B314" s="505"/>
    </row>
    <row r="315" spans="1:2" x14ac:dyDescent="0.35">
      <c r="A315" s="505"/>
      <c r="B315" s="505"/>
    </row>
    <row r="316" spans="1:2" x14ac:dyDescent="0.35">
      <c r="A316" s="505"/>
      <c r="B316" s="505"/>
    </row>
    <row r="317" spans="1:2" x14ac:dyDescent="0.35">
      <c r="A317" s="505"/>
      <c r="B317" s="505"/>
    </row>
    <row r="318" spans="1:2" x14ac:dyDescent="0.35">
      <c r="A318" s="505"/>
      <c r="B318" s="505"/>
    </row>
    <row r="319" spans="1:2" x14ac:dyDescent="0.35">
      <c r="A319" s="505"/>
      <c r="B319" s="505"/>
    </row>
    <row r="320" spans="1:2" x14ac:dyDescent="0.35">
      <c r="A320" s="505"/>
      <c r="B320" s="505"/>
    </row>
    <row r="321" spans="1:2" x14ac:dyDescent="0.35">
      <c r="A321" s="505"/>
      <c r="B321" s="505"/>
    </row>
    <row r="322" spans="1:2" x14ac:dyDescent="0.35">
      <c r="A322" s="505"/>
      <c r="B322" s="505"/>
    </row>
    <row r="323" spans="1:2" x14ac:dyDescent="0.35">
      <c r="A323" s="505"/>
      <c r="B323" s="505"/>
    </row>
    <row r="324" spans="1:2" x14ac:dyDescent="0.35">
      <c r="A324" s="505"/>
      <c r="B324" s="505"/>
    </row>
    <row r="325" spans="1:2" x14ac:dyDescent="0.35">
      <c r="A325" s="505"/>
      <c r="B325" s="505"/>
    </row>
    <row r="326" spans="1:2" x14ac:dyDescent="0.35">
      <c r="A326" s="505"/>
      <c r="B326" s="505"/>
    </row>
    <row r="327" spans="1:2" x14ac:dyDescent="0.35">
      <c r="A327" s="505"/>
      <c r="B327" s="505"/>
    </row>
    <row r="328" spans="1:2" x14ac:dyDescent="0.35">
      <c r="A328" s="505"/>
      <c r="B328" s="505"/>
    </row>
    <row r="329" spans="1:2" x14ac:dyDescent="0.35">
      <c r="A329" s="505"/>
      <c r="B329" s="505"/>
    </row>
    <row r="330" spans="1:2" x14ac:dyDescent="0.35">
      <c r="A330" s="505"/>
      <c r="B330" s="505"/>
    </row>
    <row r="331" spans="1:2" x14ac:dyDescent="0.35">
      <c r="A331" s="505"/>
      <c r="B331" s="505"/>
    </row>
    <row r="332" spans="1:2" x14ac:dyDescent="0.35">
      <c r="A332" s="505"/>
      <c r="B332" s="505"/>
    </row>
    <row r="333" spans="1:2" x14ac:dyDescent="0.35">
      <c r="A333" s="505"/>
      <c r="B333" s="505"/>
    </row>
    <row r="334" spans="1:2" x14ac:dyDescent="0.35">
      <c r="A334" s="505"/>
      <c r="B334" s="505"/>
    </row>
    <row r="335" spans="1:2" x14ac:dyDescent="0.35">
      <c r="A335" s="505"/>
      <c r="B335" s="505"/>
    </row>
    <row r="336" spans="1:2" x14ac:dyDescent="0.35">
      <c r="A336" s="505"/>
      <c r="B336" s="505"/>
    </row>
    <row r="337" spans="1:2" x14ac:dyDescent="0.35">
      <c r="A337" s="505"/>
      <c r="B337" s="505"/>
    </row>
    <row r="338" spans="1:2" x14ac:dyDescent="0.35">
      <c r="A338" s="505"/>
      <c r="B338" s="505"/>
    </row>
    <row r="339" spans="1:2" x14ac:dyDescent="0.35">
      <c r="A339" s="505"/>
      <c r="B339" s="505"/>
    </row>
    <row r="340" spans="1:2" x14ac:dyDescent="0.35">
      <c r="A340" s="505"/>
      <c r="B340" s="505"/>
    </row>
    <row r="341" spans="1:2" x14ac:dyDescent="0.35">
      <c r="A341" s="505"/>
      <c r="B341" s="505"/>
    </row>
    <row r="342" spans="1:2" x14ac:dyDescent="0.35">
      <c r="A342" s="505"/>
      <c r="B342" s="505"/>
    </row>
    <row r="343" spans="1:2" x14ac:dyDescent="0.35">
      <c r="A343" s="505"/>
      <c r="B343" s="505"/>
    </row>
    <row r="344" spans="1:2" x14ac:dyDescent="0.35">
      <c r="A344" s="505"/>
      <c r="B344" s="505"/>
    </row>
    <row r="345" spans="1:2" x14ac:dyDescent="0.35">
      <c r="A345" s="505"/>
      <c r="B345" s="505"/>
    </row>
    <row r="346" spans="1:2" x14ac:dyDescent="0.35">
      <c r="A346" s="505"/>
      <c r="B346" s="505"/>
    </row>
    <row r="347" spans="1:2" x14ac:dyDescent="0.35">
      <c r="A347" s="505"/>
      <c r="B347" s="505"/>
    </row>
    <row r="348" spans="1:2" x14ac:dyDescent="0.35">
      <c r="A348" s="505"/>
      <c r="B348" s="505"/>
    </row>
    <row r="349" spans="1:2" x14ac:dyDescent="0.35">
      <c r="A349" s="505"/>
      <c r="B349" s="505"/>
    </row>
    <row r="350" spans="1:2" x14ac:dyDescent="0.35">
      <c r="A350" s="505"/>
      <c r="B350" s="505"/>
    </row>
    <row r="351" spans="1:2" x14ac:dyDescent="0.35">
      <c r="A351" s="505"/>
      <c r="B351" s="505"/>
    </row>
    <row r="352" spans="1:2" x14ac:dyDescent="0.35">
      <c r="A352" s="505"/>
      <c r="B352" s="505"/>
    </row>
    <row r="353" spans="1:2" x14ac:dyDescent="0.35">
      <c r="A353" s="505"/>
      <c r="B353" s="505"/>
    </row>
    <row r="354" spans="1:2" x14ac:dyDescent="0.35">
      <c r="A354" s="505"/>
      <c r="B354" s="505"/>
    </row>
    <row r="355" spans="1:2" x14ac:dyDescent="0.35">
      <c r="A355" s="505"/>
      <c r="B355" s="505"/>
    </row>
    <row r="356" spans="1:2" x14ac:dyDescent="0.35">
      <c r="A356" s="505"/>
      <c r="B356" s="505"/>
    </row>
    <row r="357" spans="1:2" x14ac:dyDescent="0.35">
      <c r="A357" s="505"/>
      <c r="B357" s="505"/>
    </row>
    <row r="358" spans="1:2" x14ac:dyDescent="0.35">
      <c r="A358" s="505"/>
      <c r="B358" s="505"/>
    </row>
    <row r="359" spans="1:2" x14ac:dyDescent="0.35">
      <c r="A359" s="505"/>
      <c r="B359" s="505"/>
    </row>
    <row r="360" spans="1:2" x14ac:dyDescent="0.35">
      <c r="A360" s="505"/>
      <c r="B360" s="505"/>
    </row>
    <row r="361" spans="1:2" x14ac:dyDescent="0.35">
      <c r="A361" s="505"/>
      <c r="B361" s="505"/>
    </row>
    <row r="362" spans="1:2" x14ac:dyDescent="0.35">
      <c r="A362" s="505"/>
      <c r="B362" s="505"/>
    </row>
    <row r="363" spans="1:2" x14ac:dyDescent="0.35">
      <c r="A363" s="505"/>
      <c r="B363" s="505"/>
    </row>
    <row r="364" spans="1:2" x14ac:dyDescent="0.35">
      <c r="A364" s="505"/>
      <c r="B364" s="505"/>
    </row>
    <row r="365" spans="1:2" x14ac:dyDescent="0.35">
      <c r="A365" s="505"/>
      <c r="B365" s="505"/>
    </row>
    <row r="366" spans="1:2" x14ac:dyDescent="0.35">
      <c r="A366" s="505"/>
      <c r="B366" s="505"/>
    </row>
    <row r="367" spans="1:2" x14ac:dyDescent="0.35">
      <c r="A367" s="505"/>
      <c r="B367" s="505"/>
    </row>
    <row r="368" spans="1:2" x14ac:dyDescent="0.35">
      <c r="A368" s="505"/>
      <c r="B368" s="505"/>
    </row>
    <row r="369" spans="1:2" x14ac:dyDescent="0.35">
      <c r="A369" s="505"/>
      <c r="B369" s="505"/>
    </row>
    <row r="370" spans="1:2" x14ac:dyDescent="0.35">
      <c r="A370" s="505"/>
      <c r="B370" s="505"/>
    </row>
    <row r="371" spans="1:2" x14ac:dyDescent="0.35">
      <c r="A371" s="505"/>
      <c r="B371" s="505"/>
    </row>
    <row r="372" spans="1:2" x14ac:dyDescent="0.35">
      <c r="A372" s="505"/>
      <c r="B372" s="505"/>
    </row>
    <row r="373" spans="1:2" x14ac:dyDescent="0.35">
      <c r="A373" s="505"/>
      <c r="B373" s="505"/>
    </row>
    <row r="374" spans="1:2" x14ac:dyDescent="0.35">
      <c r="A374" s="505"/>
      <c r="B374" s="505"/>
    </row>
    <row r="375" spans="1:2" x14ac:dyDescent="0.35">
      <c r="A375" s="505"/>
      <c r="B375" s="505"/>
    </row>
    <row r="376" spans="1:2" x14ac:dyDescent="0.35">
      <c r="A376" s="505"/>
      <c r="B376" s="505"/>
    </row>
    <row r="377" spans="1:2" x14ac:dyDescent="0.35">
      <c r="A377" s="505"/>
      <c r="B377" s="505"/>
    </row>
    <row r="378" spans="1:2" x14ac:dyDescent="0.35">
      <c r="A378" s="505"/>
      <c r="B378" s="505"/>
    </row>
    <row r="379" spans="1:2" x14ac:dyDescent="0.35">
      <c r="A379" s="505"/>
      <c r="B379" s="505"/>
    </row>
    <row r="380" spans="1:2" x14ac:dyDescent="0.35">
      <c r="A380" s="505"/>
      <c r="B380" s="505"/>
    </row>
    <row r="381" spans="1:2" x14ac:dyDescent="0.35">
      <c r="A381" s="505"/>
      <c r="B381" s="505"/>
    </row>
    <row r="382" spans="1:2" x14ac:dyDescent="0.35">
      <c r="A382" s="505"/>
      <c r="B382" s="505"/>
    </row>
    <row r="383" spans="1:2" x14ac:dyDescent="0.35">
      <c r="A383" s="505"/>
      <c r="B383" s="505"/>
    </row>
    <row r="384" spans="1:2" x14ac:dyDescent="0.35">
      <c r="A384" s="505"/>
      <c r="B384" s="505"/>
    </row>
    <row r="385" spans="1:2" x14ac:dyDescent="0.35">
      <c r="A385" s="505"/>
      <c r="B385" s="505"/>
    </row>
    <row r="386" spans="1:2" x14ac:dyDescent="0.35">
      <c r="A386" s="505"/>
      <c r="B386" s="505"/>
    </row>
    <row r="387" spans="1:2" x14ac:dyDescent="0.35">
      <c r="A387" s="505"/>
      <c r="B387" s="505"/>
    </row>
    <row r="388" spans="1:2" x14ac:dyDescent="0.35">
      <c r="A388" s="505"/>
      <c r="B388" s="505"/>
    </row>
    <row r="389" spans="1:2" x14ac:dyDescent="0.35">
      <c r="A389" s="505"/>
      <c r="B389" s="505"/>
    </row>
    <row r="390" spans="1:2" x14ac:dyDescent="0.35">
      <c r="A390" s="505"/>
      <c r="B390" s="505"/>
    </row>
    <row r="391" spans="1:2" x14ac:dyDescent="0.35">
      <c r="A391" s="505"/>
      <c r="B391" s="505"/>
    </row>
    <row r="392" spans="1:2" x14ac:dyDescent="0.35">
      <c r="A392" s="505"/>
      <c r="B392" s="505"/>
    </row>
    <row r="393" spans="1:2" x14ac:dyDescent="0.35">
      <c r="A393" s="505"/>
      <c r="B393" s="505"/>
    </row>
    <row r="394" spans="1:2" x14ac:dyDescent="0.35">
      <c r="A394" s="505"/>
      <c r="B394" s="505"/>
    </row>
    <row r="395" spans="1:2" x14ac:dyDescent="0.35">
      <c r="A395" s="505"/>
      <c r="B395" s="505"/>
    </row>
    <row r="396" spans="1:2" x14ac:dyDescent="0.35">
      <c r="A396" s="505"/>
      <c r="B396" s="505"/>
    </row>
    <row r="397" spans="1:2" x14ac:dyDescent="0.35">
      <c r="A397" s="505"/>
      <c r="B397" s="505"/>
    </row>
    <row r="398" spans="1:2" x14ac:dyDescent="0.35">
      <c r="A398" s="505"/>
      <c r="B398" s="505"/>
    </row>
    <row r="399" spans="1:2" x14ac:dyDescent="0.35">
      <c r="A399" s="505"/>
      <c r="B399" s="505"/>
    </row>
    <row r="400" spans="1:2" x14ac:dyDescent="0.35">
      <c r="A400" s="505"/>
      <c r="B400" s="505"/>
    </row>
    <row r="401" spans="1:2" x14ac:dyDescent="0.35">
      <c r="A401" s="505"/>
      <c r="B401" s="505"/>
    </row>
    <row r="402" spans="1:2" x14ac:dyDescent="0.35">
      <c r="A402" s="505"/>
      <c r="B402" s="505"/>
    </row>
    <row r="403" spans="1:2" x14ac:dyDescent="0.35">
      <c r="A403" s="505"/>
      <c r="B403" s="505"/>
    </row>
    <row r="404" spans="1:2" x14ac:dyDescent="0.35">
      <c r="A404" s="505"/>
      <c r="B404" s="505"/>
    </row>
    <row r="405" spans="1:2" x14ac:dyDescent="0.35">
      <c r="A405" s="505"/>
      <c r="B405" s="505"/>
    </row>
    <row r="406" spans="1:2" x14ac:dyDescent="0.35">
      <c r="A406" s="505"/>
      <c r="B406" s="505"/>
    </row>
    <row r="407" spans="1:2" x14ac:dyDescent="0.35">
      <c r="A407" s="505"/>
      <c r="B407" s="505"/>
    </row>
    <row r="408" spans="1:2" x14ac:dyDescent="0.35">
      <c r="A408" s="505"/>
      <c r="B408" s="505"/>
    </row>
    <row r="409" spans="1:2" x14ac:dyDescent="0.35">
      <c r="A409" s="505"/>
      <c r="B409" s="505"/>
    </row>
    <row r="410" spans="1:2" x14ac:dyDescent="0.35">
      <c r="A410" s="505"/>
      <c r="B410" s="505"/>
    </row>
    <row r="411" spans="1:2" x14ac:dyDescent="0.35">
      <c r="A411" s="505"/>
      <c r="B411" s="505"/>
    </row>
    <row r="412" spans="1:2" x14ac:dyDescent="0.35">
      <c r="A412" s="505"/>
      <c r="B412" s="505"/>
    </row>
    <row r="413" spans="1:2" x14ac:dyDescent="0.35">
      <c r="A413" s="505"/>
      <c r="B413" s="505"/>
    </row>
    <row r="414" spans="1:2" x14ac:dyDescent="0.35">
      <c r="A414" s="505"/>
      <c r="B414" s="505"/>
    </row>
    <row r="415" spans="1:2" x14ac:dyDescent="0.35">
      <c r="A415" s="505"/>
      <c r="B415" s="505"/>
    </row>
    <row r="416" spans="1:2" x14ac:dyDescent="0.35">
      <c r="A416" s="505"/>
      <c r="B416" s="505"/>
    </row>
    <row r="417" spans="1:2" x14ac:dyDescent="0.35">
      <c r="A417" s="505"/>
      <c r="B417" s="505"/>
    </row>
    <row r="418" spans="1:2" x14ac:dyDescent="0.35">
      <c r="A418" s="505"/>
      <c r="B418" s="505"/>
    </row>
    <row r="419" spans="1:2" x14ac:dyDescent="0.35">
      <c r="A419" s="505"/>
      <c r="B419" s="505"/>
    </row>
    <row r="420" spans="1:2" x14ac:dyDescent="0.35">
      <c r="A420" s="505"/>
      <c r="B420" s="505"/>
    </row>
    <row r="421" spans="1:2" x14ac:dyDescent="0.35">
      <c r="A421" s="505"/>
      <c r="B421" s="505"/>
    </row>
    <row r="422" spans="1:2" x14ac:dyDescent="0.35">
      <c r="A422" s="505"/>
      <c r="B422" s="505"/>
    </row>
    <row r="423" spans="1:2" x14ac:dyDescent="0.35">
      <c r="A423" s="505"/>
      <c r="B423" s="505"/>
    </row>
    <row r="424" spans="1:2" x14ac:dyDescent="0.35">
      <c r="A424" s="505"/>
      <c r="B424" s="505"/>
    </row>
    <row r="425" spans="1:2" x14ac:dyDescent="0.35">
      <c r="A425" s="505"/>
      <c r="B425" s="505"/>
    </row>
    <row r="426" spans="1:2" x14ac:dyDescent="0.35">
      <c r="A426" s="505"/>
      <c r="B426" s="505"/>
    </row>
    <row r="427" spans="1:2" x14ac:dyDescent="0.35">
      <c r="A427" s="505"/>
      <c r="B427" s="505"/>
    </row>
    <row r="428" spans="1:2" x14ac:dyDescent="0.35">
      <c r="A428" s="505"/>
      <c r="B428" s="505"/>
    </row>
    <row r="429" spans="1:2" x14ac:dyDescent="0.35">
      <c r="A429" s="505"/>
      <c r="B429" s="505"/>
    </row>
    <row r="430" spans="1:2" x14ac:dyDescent="0.35">
      <c r="A430" s="505"/>
      <c r="B430" s="505"/>
    </row>
    <row r="431" spans="1:2" x14ac:dyDescent="0.35">
      <c r="A431" s="505"/>
      <c r="B431" s="505"/>
    </row>
    <row r="432" spans="1:2" x14ac:dyDescent="0.35">
      <c r="A432" s="505"/>
      <c r="B432" s="505"/>
    </row>
    <row r="433" spans="1:2" x14ac:dyDescent="0.35">
      <c r="A433" s="505"/>
      <c r="B433" s="505"/>
    </row>
    <row r="434" spans="1:2" x14ac:dyDescent="0.35">
      <c r="A434" s="505"/>
      <c r="B434" s="505"/>
    </row>
    <row r="435" spans="1:2" x14ac:dyDescent="0.35">
      <c r="A435" s="505"/>
      <c r="B435" s="505"/>
    </row>
    <row r="436" spans="1:2" x14ac:dyDescent="0.35">
      <c r="A436" s="505"/>
      <c r="B436" s="505"/>
    </row>
    <row r="437" spans="1:2" x14ac:dyDescent="0.35">
      <c r="A437" s="505"/>
      <c r="B437" s="505"/>
    </row>
    <row r="438" spans="1:2" x14ac:dyDescent="0.35">
      <c r="A438" s="505"/>
      <c r="B438" s="505"/>
    </row>
    <row r="439" spans="1:2" x14ac:dyDescent="0.35">
      <c r="A439" s="505"/>
      <c r="B439" s="505"/>
    </row>
    <row r="440" spans="1:2" x14ac:dyDescent="0.35">
      <c r="A440" s="505"/>
      <c r="B440" s="505"/>
    </row>
    <row r="441" spans="1:2" x14ac:dyDescent="0.35">
      <c r="A441" s="505"/>
      <c r="B441" s="505"/>
    </row>
    <row r="442" spans="1:2" x14ac:dyDescent="0.35">
      <c r="A442" s="505"/>
      <c r="B442" s="505"/>
    </row>
    <row r="443" spans="1:2" x14ac:dyDescent="0.35">
      <c r="A443" s="505"/>
      <c r="B443" s="505"/>
    </row>
    <row r="444" spans="1:2" x14ac:dyDescent="0.35">
      <c r="A444" s="505"/>
      <c r="B444" s="505"/>
    </row>
    <row r="445" spans="1:2" x14ac:dyDescent="0.35">
      <c r="A445" s="505"/>
      <c r="B445" s="505"/>
    </row>
    <row r="446" spans="1:2" x14ac:dyDescent="0.35">
      <c r="A446" s="505"/>
      <c r="B446" s="505"/>
    </row>
    <row r="447" spans="1:2" x14ac:dyDescent="0.35">
      <c r="A447" s="505"/>
      <c r="B447" s="505"/>
    </row>
    <row r="448" spans="1:2" x14ac:dyDescent="0.35">
      <c r="A448" s="505"/>
      <c r="B448" s="505"/>
    </row>
    <row r="449" spans="1:2" x14ac:dyDescent="0.35">
      <c r="A449" s="505"/>
      <c r="B449" s="505"/>
    </row>
    <row r="450" spans="1:2" x14ac:dyDescent="0.35">
      <c r="A450" s="505"/>
      <c r="B450" s="505"/>
    </row>
    <row r="451" spans="1:2" x14ac:dyDescent="0.35">
      <c r="A451" s="505"/>
      <c r="B451" s="505"/>
    </row>
    <row r="452" spans="1:2" x14ac:dyDescent="0.35">
      <c r="A452" s="505"/>
      <c r="B452" s="505"/>
    </row>
    <row r="453" spans="1:2" x14ac:dyDescent="0.35">
      <c r="A453" s="505"/>
      <c r="B453" s="505"/>
    </row>
    <row r="454" spans="1:2" x14ac:dyDescent="0.35">
      <c r="A454" s="505"/>
      <c r="B454" s="505"/>
    </row>
    <row r="455" spans="1:2" x14ac:dyDescent="0.35">
      <c r="A455" s="505"/>
      <c r="B455" s="505"/>
    </row>
    <row r="456" spans="1:2" x14ac:dyDescent="0.35">
      <c r="A456" s="505"/>
      <c r="B456" s="505"/>
    </row>
    <row r="457" spans="1:2" x14ac:dyDescent="0.35">
      <c r="A457" s="505"/>
      <c r="B457" s="505"/>
    </row>
    <row r="458" spans="1:2" x14ac:dyDescent="0.35">
      <c r="A458" s="505"/>
      <c r="B458" s="505"/>
    </row>
    <row r="459" spans="1:2" x14ac:dyDescent="0.35">
      <c r="A459" s="505"/>
      <c r="B459" s="505"/>
    </row>
    <row r="460" spans="1:2" x14ac:dyDescent="0.35">
      <c r="A460" s="505"/>
      <c r="B460" s="505"/>
    </row>
    <row r="461" spans="1:2" x14ac:dyDescent="0.35">
      <c r="A461" s="505"/>
      <c r="B461" s="505"/>
    </row>
    <row r="462" spans="1:2" x14ac:dyDescent="0.35">
      <c r="A462" s="505"/>
      <c r="B462" s="505"/>
    </row>
    <row r="463" spans="1:2" x14ac:dyDescent="0.35">
      <c r="A463" s="505"/>
      <c r="B463" s="505"/>
    </row>
    <row r="464" spans="1:2" x14ac:dyDescent="0.35">
      <c r="A464" s="505"/>
      <c r="B464" s="505"/>
    </row>
    <row r="465" spans="1:2" x14ac:dyDescent="0.35">
      <c r="A465" s="505"/>
      <c r="B465" s="505"/>
    </row>
    <row r="466" spans="1:2" x14ac:dyDescent="0.35">
      <c r="A466" s="505"/>
      <c r="B466" s="505"/>
    </row>
    <row r="467" spans="1:2" x14ac:dyDescent="0.35">
      <c r="A467" s="505"/>
      <c r="B467" s="505"/>
    </row>
    <row r="468" spans="1:2" x14ac:dyDescent="0.35">
      <c r="A468" s="505"/>
      <c r="B468" s="505"/>
    </row>
    <row r="469" spans="1:2" x14ac:dyDescent="0.35">
      <c r="A469" s="505"/>
      <c r="B469" s="505"/>
    </row>
    <row r="470" spans="1:2" x14ac:dyDescent="0.35">
      <c r="A470" s="505"/>
      <c r="B470" s="505"/>
    </row>
    <row r="471" spans="1:2" x14ac:dyDescent="0.35">
      <c r="A471" s="505"/>
      <c r="B471" s="505"/>
    </row>
    <row r="472" spans="1:2" x14ac:dyDescent="0.35">
      <c r="A472" s="505"/>
      <c r="B472" s="505"/>
    </row>
    <row r="473" spans="1:2" x14ac:dyDescent="0.35">
      <c r="A473" s="505"/>
      <c r="B473" s="505"/>
    </row>
    <row r="474" spans="1:2" x14ac:dyDescent="0.35">
      <c r="A474" s="505"/>
      <c r="B474" s="505"/>
    </row>
    <row r="475" spans="1:2" x14ac:dyDescent="0.35">
      <c r="A475" s="505"/>
      <c r="B475" s="505"/>
    </row>
    <row r="476" spans="1:2" x14ac:dyDescent="0.35">
      <c r="A476" s="505"/>
      <c r="B476" s="505"/>
    </row>
    <row r="477" spans="1:2" x14ac:dyDescent="0.35">
      <c r="A477" s="505"/>
      <c r="B477" s="505"/>
    </row>
    <row r="478" spans="1:2" x14ac:dyDescent="0.35">
      <c r="A478" s="505"/>
      <c r="B478" s="505"/>
    </row>
    <row r="479" spans="1:2" x14ac:dyDescent="0.35">
      <c r="A479" s="505"/>
      <c r="B479" s="505"/>
    </row>
    <row r="480" spans="1:2" x14ac:dyDescent="0.35">
      <c r="A480" s="505"/>
      <c r="B480" s="505"/>
    </row>
    <row r="481" spans="1:2" x14ac:dyDescent="0.35">
      <c r="A481" s="505"/>
      <c r="B481" s="505"/>
    </row>
    <row r="482" spans="1:2" x14ac:dyDescent="0.35">
      <c r="A482" s="505"/>
      <c r="B482" s="505"/>
    </row>
    <row r="483" spans="1:2" x14ac:dyDescent="0.35">
      <c r="A483" s="505"/>
      <c r="B483" s="505"/>
    </row>
    <row r="484" spans="1:2" x14ac:dyDescent="0.35">
      <c r="A484" s="505"/>
      <c r="B484" s="505"/>
    </row>
    <row r="485" spans="1:2" x14ac:dyDescent="0.35">
      <c r="A485" s="505"/>
      <c r="B485" s="505"/>
    </row>
    <row r="486" spans="1:2" x14ac:dyDescent="0.35">
      <c r="A486" s="505"/>
      <c r="B486" s="505"/>
    </row>
    <row r="487" spans="1:2" x14ac:dyDescent="0.35">
      <c r="A487" s="505"/>
      <c r="B487" s="505"/>
    </row>
    <row r="488" spans="1:2" x14ac:dyDescent="0.35">
      <c r="A488" s="505"/>
      <c r="B488" s="505"/>
    </row>
    <row r="489" spans="1:2" x14ac:dyDescent="0.35">
      <c r="A489" s="505"/>
      <c r="B489" s="505"/>
    </row>
    <row r="490" spans="1:2" x14ac:dyDescent="0.35">
      <c r="A490" s="505"/>
      <c r="B490" s="505"/>
    </row>
    <row r="491" spans="1:2" x14ac:dyDescent="0.35">
      <c r="A491" s="505"/>
      <c r="B491" s="505"/>
    </row>
    <row r="492" spans="1:2" x14ac:dyDescent="0.35">
      <c r="A492" s="505"/>
      <c r="B492" s="505"/>
    </row>
    <row r="493" spans="1:2" x14ac:dyDescent="0.35">
      <c r="A493" s="505"/>
      <c r="B493" s="505"/>
    </row>
    <row r="494" spans="1:2" x14ac:dyDescent="0.35">
      <c r="A494" s="505"/>
      <c r="B494" s="505"/>
    </row>
    <row r="495" spans="1:2" x14ac:dyDescent="0.35">
      <c r="A495" s="505"/>
      <c r="B495" s="505"/>
    </row>
    <row r="496" spans="1:2" x14ac:dyDescent="0.35">
      <c r="A496" s="505"/>
      <c r="B496" s="505"/>
    </row>
    <row r="497" spans="1:2" x14ac:dyDescent="0.35">
      <c r="A497" s="505"/>
      <c r="B497" s="505"/>
    </row>
    <row r="498" spans="1:2" x14ac:dyDescent="0.35">
      <c r="A498" s="505"/>
      <c r="B498" s="505"/>
    </row>
    <row r="499" spans="1:2" x14ac:dyDescent="0.35">
      <c r="A499" s="505"/>
      <c r="B499" s="505"/>
    </row>
    <row r="500" spans="1:2" x14ac:dyDescent="0.35">
      <c r="A500" s="505"/>
      <c r="B500" s="505"/>
    </row>
    <row r="501" spans="1:2" x14ac:dyDescent="0.35">
      <c r="A501" s="505"/>
      <c r="B501" s="505"/>
    </row>
    <row r="502" spans="1:2" x14ac:dyDescent="0.35">
      <c r="A502" s="505"/>
      <c r="B502" s="505"/>
    </row>
    <row r="503" spans="1:2" x14ac:dyDescent="0.35">
      <c r="A503" s="505"/>
      <c r="B503" s="505"/>
    </row>
    <row r="504" spans="1:2" x14ac:dyDescent="0.35">
      <c r="A504" s="505"/>
      <c r="B504" s="505"/>
    </row>
    <row r="505" spans="1:2" x14ac:dyDescent="0.35">
      <c r="A505" s="505"/>
      <c r="B505" s="505"/>
    </row>
    <row r="506" spans="1:2" x14ac:dyDescent="0.35">
      <c r="A506" s="505"/>
      <c r="B506" s="505"/>
    </row>
    <row r="507" spans="1:2" x14ac:dyDescent="0.35">
      <c r="A507" s="505"/>
      <c r="B507" s="505"/>
    </row>
    <row r="508" spans="1:2" x14ac:dyDescent="0.35">
      <c r="A508" s="505"/>
      <c r="B508" s="505"/>
    </row>
    <row r="509" spans="1:2" x14ac:dyDescent="0.35">
      <c r="A509" s="505"/>
      <c r="B509" s="505"/>
    </row>
    <row r="510" spans="1:2" x14ac:dyDescent="0.35">
      <c r="A510" s="505"/>
      <c r="B510" s="505"/>
    </row>
    <row r="511" spans="1:2" x14ac:dyDescent="0.35">
      <c r="A511" s="505"/>
      <c r="B511" s="505"/>
    </row>
    <row r="512" spans="1:2" x14ac:dyDescent="0.35">
      <c r="A512" s="505"/>
      <c r="B512" s="505"/>
    </row>
    <row r="513" spans="1:2" x14ac:dyDescent="0.35">
      <c r="A513" s="505"/>
      <c r="B513" s="505"/>
    </row>
    <row r="514" spans="1:2" x14ac:dyDescent="0.35">
      <c r="A514" s="505"/>
      <c r="B514" s="505"/>
    </row>
    <row r="515" spans="1:2" x14ac:dyDescent="0.35">
      <c r="A515" s="505"/>
      <c r="B515" s="505"/>
    </row>
    <row r="516" spans="1:2" x14ac:dyDescent="0.35">
      <c r="A516" s="505"/>
      <c r="B516" s="505"/>
    </row>
    <row r="517" spans="1:2" x14ac:dyDescent="0.35">
      <c r="A517" s="505"/>
      <c r="B517" s="505"/>
    </row>
    <row r="518" spans="1:2" x14ac:dyDescent="0.35">
      <c r="A518" s="505"/>
      <c r="B518" s="505"/>
    </row>
    <row r="519" spans="1:2" x14ac:dyDescent="0.35">
      <c r="A519" s="505"/>
      <c r="B519" s="505"/>
    </row>
    <row r="520" spans="1:2" x14ac:dyDescent="0.35">
      <c r="A520" s="505"/>
      <c r="B520" s="505"/>
    </row>
    <row r="521" spans="1:2" x14ac:dyDescent="0.35">
      <c r="A521" s="505"/>
      <c r="B521" s="505"/>
    </row>
    <row r="522" spans="1:2" x14ac:dyDescent="0.35">
      <c r="A522" s="505"/>
      <c r="B522" s="505"/>
    </row>
    <row r="523" spans="1:2" x14ac:dyDescent="0.35">
      <c r="A523" s="505"/>
      <c r="B523" s="505"/>
    </row>
    <row r="524" spans="1:2" x14ac:dyDescent="0.35">
      <c r="A524" s="505"/>
      <c r="B524" s="505"/>
    </row>
    <row r="525" spans="1:2" x14ac:dyDescent="0.35">
      <c r="A525" s="505"/>
      <c r="B525" s="505"/>
    </row>
    <row r="526" spans="1:2" x14ac:dyDescent="0.35">
      <c r="A526" s="505"/>
      <c r="B526" s="505"/>
    </row>
    <row r="527" spans="1:2" x14ac:dyDescent="0.35">
      <c r="A527" s="505"/>
      <c r="B527" s="505"/>
    </row>
    <row r="528" spans="1:2" x14ac:dyDescent="0.35">
      <c r="A528" s="505"/>
      <c r="B528" s="505"/>
    </row>
    <row r="529" spans="1:2" x14ac:dyDescent="0.35">
      <c r="A529" s="505"/>
      <c r="B529" s="505"/>
    </row>
    <row r="530" spans="1:2" x14ac:dyDescent="0.35">
      <c r="A530" s="505"/>
      <c r="B530" s="505"/>
    </row>
    <row r="531" spans="1:2" x14ac:dyDescent="0.35">
      <c r="A531" s="505"/>
      <c r="B531" s="505"/>
    </row>
    <row r="532" spans="1:2" x14ac:dyDescent="0.35">
      <c r="A532" s="505"/>
      <c r="B532" s="505"/>
    </row>
    <row r="533" spans="1:2" x14ac:dyDescent="0.35">
      <c r="A533" s="505"/>
      <c r="B533" s="505"/>
    </row>
    <row r="534" spans="1:2" x14ac:dyDescent="0.35">
      <c r="A534" s="505"/>
      <c r="B534" s="505"/>
    </row>
    <row r="535" spans="1:2" x14ac:dyDescent="0.35">
      <c r="A535" s="505"/>
      <c r="B535" s="505"/>
    </row>
    <row r="536" spans="1:2" x14ac:dyDescent="0.35">
      <c r="A536" s="505"/>
      <c r="B536" s="505"/>
    </row>
    <row r="537" spans="1:2" x14ac:dyDescent="0.35">
      <c r="A537" s="505"/>
      <c r="B537" s="505"/>
    </row>
    <row r="538" spans="1:2" x14ac:dyDescent="0.35">
      <c r="A538" s="505"/>
      <c r="B538" s="505"/>
    </row>
    <row r="539" spans="1:2" x14ac:dyDescent="0.35">
      <c r="A539" s="505"/>
      <c r="B539" s="505"/>
    </row>
    <row r="540" spans="1:2" x14ac:dyDescent="0.35">
      <c r="A540" s="505"/>
      <c r="B540" s="505"/>
    </row>
    <row r="541" spans="1:2" x14ac:dyDescent="0.35">
      <c r="A541" s="505"/>
      <c r="B541" s="505"/>
    </row>
    <row r="542" spans="1:2" x14ac:dyDescent="0.35">
      <c r="A542" s="505"/>
      <c r="B542" s="505"/>
    </row>
    <row r="543" spans="1:2" x14ac:dyDescent="0.35">
      <c r="A543" s="505"/>
      <c r="B543" s="505"/>
    </row>
    <row r="544" spans="1:2" x14ac:dyDescent="0.35">
      <c r="A544" s="505"/>
      <c r="B544" s="505"/>
    </row>
    <row r="545" spans="1:2" x14ac:dyDescent="0.35">
      <c r="A545" s="505"/>
      <c r="B545" s="505"/>
    </row>
    <row r="546" spans="1:2" x14ac:dyDescent="0.35">
      <c r="A546" s="505"/>
      <c r="B546" s="505"/>
    </row>
    <row r="547" spans="1:2" x14ac:dyDescent="0.35">
      <c r="A547" s="505"/>
      <c r="B547" s="505"/>
    </row>
    <row r="548" spans="1:2" x14ac:dyDescent="0.35">
      <c r="A548" s="505"/>
      <c r="B548" s="505"/>
    </row>
    <row r="549" spans="1:2" x14ac:dyDescent="0.35">
      <c r="A549" s="505"/>
      <c r="B549" s="505"/>
    </row>
    <row r="550" spans="1:2" x14ac:dyDescent="0.35">
      <c r="A550" s="505"/>
      <c r="B550" s="505"/>
    </row>
    <row r="551" spans="1:2" x14ac:dyDescent="0.35">
      <c r="A551" s="505"/>
      <c r="B551" s="505"/>
    </row>
    <row r="552" spans="1:2" x14ac:dyDescent="0.35">
      <c r="A552" s="505"/>
      <c r="B552" s="505"/>
    </row>
    <row r="553" spans="1:2" x14ac:dyDescent="0.35">
      <c r="A553" s="505"/>
      <c r="B553" s="505"/>
    </row>
    <row r="554" spans="1:2" x14ac:dyDescent="0.35">
      <c r="A554" s="505"/>
      <c r="B554" s="505"/>
    </row>
    <row r="555" spans="1:2" x14ac:dyDescent="0.35">
      <c r="A555" s="505"/>
      <c r="B555" s="505"/>
    </row>
    <row r="556" spans="1:2" x14ac:dyDescent="0.35">
      <c r="A556" s="505"/>
      <c r="B556" s="505"/>
    </row>
    <row r="557" spans="1:2" x14ac:dyDescent="0.35">
      <c r="A557" s="505"/>
      <c r="B557" s="505"/>
    </row>
    <row r="558" spans="1:2" x14ac:dyDescent="0.35">
      <c r="A558" s="505"/>
      <c r="B558" s="505"/>
    </row>
    <row r="559" spans="1:2" x14ac:dyDescent="0.35">
      <c r="A559" s="505"/>
      <c r="B559" s="505"/>
    </row>
    <row r="560" spans="1:2" x14ac:dyDescent="0.35">
      <c r="A560" s="505"/>
      <c r="B560" s="505"/>
    </row>
    <row r="561" spans="1:2" x14ac:dyDescent="0.35">
      <c r="A561" s="505"/>
      <c r="B561" s="505"/>
    </row>
    <row r="562" spans="1:2" x14ac:dyDescent="0.35">
      <c r="A562" s="505"/>
      <c r="B562" s="505"/>
    </row>
    <row r="563" spans="1:2" x14ac:dyDescent="0.35">
      <c r="A563" s="505"/>
      <c r="B563" s="505"/>
    </row>
    <row r="564" spans="1:2" x14ac:dyDescent="0.35">
      <c r="A564" s="505"/>
      <c r="B564" s="505"/>
    </row>
    <row r="565" spans="1:2" x14ac:dyDescent="0.35">
      <c r="A565" s="505"/>
      <c r="B565" s="505"/>
    </row>
    <row r="566" spans="1:2" x14ac:dyDescent="0.35">
      <c r="A566" s="505"/>
      <c r="B566" s="505"/>
    </row>
    <row r="567" spans="1:2" x14ac:dyDescent="0.35">
      <c r="A567" s="505"/>
      <c r="B567" s="505"/>
    </row>
    <row r="568" spans="1:2" x14ac:dyDescent="0.35">
      <c r="A568" s="505"/>
      <c r="B568" s="505"/>
    </row>
    <row r="569" spans="1:2" x14ac:dyDescent="0.35">
      <c r="A569" s="505"/>
      <c r="B569" s="505"/>
    </row>
    <row r="570" spans="1:2" x14ac:dyDescent="0.35">
      <c r="A570" s="505"/>
      <c r="B570" s="505"/>
    </row>
    <row r="571" spans="1:2" x14ac:dyDescent="0.35">
      <c r="A571" s="505"/>
      <c r="B571" s="505"/>
    </row>
    <row r="572" spans="1:2" x14ac:dyDescent="0.35">
      <c r="A572" s="505"/>
      <c r="B572" s="505"/>
    </row>
    <row r="573" spans="1:2" x14ac:dyDescent="0.35">
      <c r="A573" s="505"/>
      <c r="B573" s="505"/>
    </row>
    <row r="574" spans="1:2" x14ac:dyDescent="0.35">
      <c r="A574" s="505"/>
      <c r="B574" s="505"/>
    </row>
    <row r="575" spans="1:2" x14ac:dyDescent="0.35">
      <c r="A575" s="505"/>
      <c r="B575" s="505"/>
    </row>
    <row r="576" spans="1:2" x14ac:dyDescent="0.35">
      <c r="A576" s="505"/>
      <c r="B576" s="505"/>
    </row>
    <row r="577" spans="1:2" x14ac:dyDescent="0.35">
      <c r="A577" s="505"/>
      <c r="B577" s="505"/>
    </row>
    <row r="578" spans="1:2" x14ac:dyDescent="0.35">
      <c r="A578" s="505"/>
      <c r="B578" s="505"/>
    </row>
    <row r="579" spans="1:2" x14ac:dyDescent="0.35">
      <c r="A579" s="505"/>
      <c r="B579" s="505"/>
    </row>
    <row r="580" spans="1:2" x14ac:dyDescent="0.35">
      <c r="A580" s="505"/>
      <c r="B580" s="505"/>
    </row>
    <row r="581" spans="1:2" x14ac:dyDescent="0.35">
      <c r="A581" s="505"/>
      <c r="B581" s="505"/>
    </row>
    <row r="582" spans="1:2" x14ac:dyDescent="0.35">
      <c r="A582" s="505"/>
      <c r="B582" s="505"/>
    </row>
    <row r="583" spans="1:2" x14ac:dyDescent="0.35">
      <c r="A583" s="505"/>
      <c r="B583" s="505"/>
    </row>
    <row r="584" spans="1:2" x14ac:dyDescent="0.35">
      <c r="A584" s="505"/>
      <c r="B584" s="505"/>
    </row>
    <row r="585" spans="1:2" x14ac:dyDescent="0.35">
      <c r="A585" s="505"/>
      <c r="B585" s="505"/>
    </row>
    <row r="586" spans="1:2" x14ac:dyDescent="0.35">
      <c r="A586" s="505"/>
      <c r="B586" s="505"/>
    </row>
    <row r="587" spans="1:2" x14ac:dyDescent="0.35">
      <c r="A587" s="505"/>
      <c r="B587" s="505"/>
    </row>
    <row r="588" spans="1:2" x14ac:dyDescent="0.35">
      <c r="A588" s="505"/>
      <c r="B588" s="505"/>
    </row>
    <row r="589" spans="1:2" x14ac:dyDescent="0.35">
      <c r="A589" s="505"/>
      <c r="B589" s="505"/>
    </row>
    <row r="590" spans="1:2" x14ac:dyDescent="0.35">
      <c r="A590" s="505"/>
      <c r="B590" s="505"/>
    </row>
    <row r="591" spans="1:2" x14ac:dyDescent="0.35">
      <c r="A591" s="505"/>
      <c r="B591" s="505"/>
    </row>
    <row r="592" spans="1:2" x14ac:dyDescent="0.35">
      <c r="A592" s="505"/>
      <c r="B592" s="505"/>
    </row>
    <row r="593" spans="1:2" x14ac:dyDescent="0.35">
      <c r="A593" s="505"/>
      <c r="B593" s="505"/>
    </row>
    <row r="594" spans="1:2" x14ac:dyDescent="0.35">
      <c r="A594" s="505"/>
      <c r="B594" s="505"/>
    </row>
    <row r="595" spans="1:2" x14ac:dyDescent="0.35">
      <c r="A595" s="505"/>
      <c r="B595" s="505"/>
    </row>
    <row r="596" spans="1:2" x14ac:dyDescent="0.35">
      <c r="A596" s="505"/>
      <c r="B596" s="505"/>
    </row>
    <row r="597" spans="1:2" x14ac:dyDescent="0.35">
      <c r="A597" s="505"/>
      <c r="B597" s="505"/>
    </row>
    <row r="598" spans="1:2" x14ac:dyDescent="0.35">
      <c r="A598" s="505"/>
      <c r="B598" s="505"/>
    </row>
    <row r="599" spans="1:2" x14ac:dyDescent="0.35">
      <c r="A599" s="505"/>
      <c r="B599" s="505"/>
    </row>
    <row r="600" spans="1:2" x14ac:dyDescent="0.35">
      <c r="A600" s="505"/>
      <c r="B600" s="505"/>
    </row>
    <row r="601" spans="1:2" x14ac:dyDescent="0.35">
      <c r="A601" s="505"/>
      <c r="B601" s="505"/>
    </row>
    <row r="602" spans="1:2" x14ac:dyDescent="0.35">
      <c r="A602" s="505"/>
      <c r="B602" s="505"/>
    </row>
    <row r="603" spans="1:2" x14ac:dyDescent="0.35">
      <c r="A603" s="505"/>
      <c r="B603" s="505"/>
    </row>
    <row r="604" spans="1:2" x14ac:dyDescent="0.35">
      <c r="A604" s="505"/>
      <c r="B604" s="505"/>
    </row>
    <row r="605" spans="1:2" x14ac:dyDescent="0.35">
      <c r="A605" s="505"/>
      <c r="B605" s="505"/>
    </row>
    <row r="606" spans="1:2" x14ac:dyDescent="0.35">
      <c r="A606" s="505"/>
      <c r="B606" s="505"/>
    </row>
    <row r="607" spans="1:2" x14ac:dyDescent="0.35">
      <c r="A607" s="505"/>
      <c r="B607" s="505"/>
    </row>
    <row r="608" spans="1:2" x14ac:dyDescent="0.35">
      <c r="A608" s="505"/>
      <c r="B608" s="505"/>
    </row>
    <row r="609" spans="1:2" x14ac:dyDescent="0.35">
      <c r="A609" s="505"/>
      <c r="B609" s="505"/>
    </row>
    <row r="610" spans="1:2" x14ac:dyDescent="0.35">
      <c r="A610" s="505"/>
      <c r="B610" s="505"/>
    </row>
    <row r="611" spans="1:2" x14ac:dyDescent="0.35">
      <c r="A611" s="505"/>
      <c r="B611" s="505"/>
    </row>
    <row r="612" spans="1:2" x14ac:dyDescent="0.35">
      <c r="A612" s="505"/>
      <c r="B612" s="505"/>
    </row>
    <row r="613" spans="1:2" x14ac:dyDescent="0.35">
      <c r="A613" s="505"/>
      <c r="B613" s="505"/>
    </row>
    <row r="614" spans="1:2" x14ac:dyDescent="0.35">
      <c r="A614" s="505"/>
      <c r="B614" s="505"/>
    </row>
    <row r="615" spans="1:2" x14ac:dyDescent="0.35">
      <c r="A615" s="505"/>
      <c r="B615" s="505"/>
    </row>
    <row r="616" spans="1:2" x14ac:dyDescent="0.35">
      <c r="A616" s="505"/>
      <c r="B616" s="505"/>
    </row>
    <row r="617" spans="1:2" x14ac:dyDescent="0.35">
      <c r="A617" s="505"/>
      <c r="B617" s="505"/>
    </row>
    <row r="618" spans="1:2" x14ac:dyDescent="0.35">
      <c r="A618" s="505"/>
      <c r="B618" s="505"/>
    </row>
    <row r="619" spans="1:2" x14ac:dyDescent="0.35">
      <c r="A619" s="505"/>
      <c r="B619" s="505"/>
    </row>
    <row r="620" spans="1:2" x14ac:dyDescent="0.35">
      <c r="A620" s="505"/>
      <c r="B620" s="505"/>
    </row>
    <row r="621" spans="1:2" x14ac:dyDescent="0.35">
      <c r="A621" s="505"/>
      <c r="B621" s="505"/>
    </row>
    <row r="622" spans="1:2" x14ac:dyDescent="0.35">
      <c r="A622" s="505"/>
      <c r="B622" s="505"/>
    </row>
    <row r="623" spans="1:2" x14ac:dyDescent="0.35">
      <c r="A623" s="505"/>
      <c r="B623" s="505"/>
    </row>
    <row r="624" spans="1:2" x14ac:dyDescent="0.35">
      <c r="A624" s="505"/>
      <c r="B624" s="505"/>
    </row>
    <row r="625" spans="1:2" x14ac:dyDescent="0.35">
      <c r="A625" s="505"/>
      <c r="B625" s="505"/>
    </row>
    <row r="626" spans="1:2" x14ac:dyDescent="0.35">
      <c r="A626" s="505"/>
      <c r="B626" s="505"/>
    </row>
    <row r="627" spans="1:2" x14ac:dyDescent="0.35">
      <c r="A627" s="505"/>
      <c r="B627" s="505"/>
    </row>
    <row r="628" spans="1:2" x14ac:dyDescent="0.35">
      <c r="A628" s="505"/>
      <c r="B628" s="505"/>
    </row>
    <row r="629" spans="1:2" x14ac:dyDescent="0.35">
      <c r="A629" s="505"/>
      <c r="B629" s="505"/>
    </row>
    <row r="630" spans="1:2" x14ac:dyDescent="0.35">
      <c r="A630" s="505"/>
      <c r="B630" s="505"/>
    </row>
    <row r="631" spans="1:2" x14ac:dyDescent="0.35">
      <c r="A631" s="505"/>
      <c r="B631" s="505"/>
    </row>
    <row r="632" spans="1:2" x14ac:dyDescent="0.35">
      <c r="A632" s="505"/>
      <c r="B632" s="505"/>
    </row>
    <row r="633" spans="1:2" x14ac:dyDescent="0.35">
      <c r="A633" s="505"/>
      <c r="B633" s="505"/>
    </row>
    <row r="634" spans="1:2" x14ac:dyDescent="0.35">
      <c r="A634" s="505"/>
      <c r="B634" s="505"/>
    </row>
    <row r="635" spans="1:2" x14ac:dyDescent="0.35">
      <c r="A635" s="505"/>
      <c r="B635" s="505"/>
    </row>
    <row r="636" spans="1:2" x14ac:dyDescent="0.35">
      <c r="A636" s="505"/>
      <c r="B636" s="505"/>
    </row>
    <row r="637" spans="1:2" x14ac:dyDescent="0.35">
      <c r="A637" s="505"/>
      <c r="B637" s="505"/>
    </row>
    <row r="638" spans="1:2" x14ac:dyDescent="0.35">
      <c r="A638" s="505"/>
      <c r="B638" s="505"/>
    </row>
    <row r="639" spans="1:2" x14ac:dyDescent="0.35">
      <c r="A639" s="505"/>
      <c r="B639" s="505"/>
    </row>
    <row r="640" spans="1:2" x14ac:dyDescent="0.35">
      <c r="A640" s="505"/>
      <c r="B640" s="505"/>
    </row>
    <row r="641" spans="1:2" x14ac:dyDescent="0.35">
      <c r="A641" s="505"/>
      <c r="B641" s="505"/>
    </row>
    <row r="642" spans="1:2" x14ac:dyDescent="0.35">
      <c r="A642" s="505"/>
      <c r="B642" s="505"/>
    </row>
    <row r="643" spans="1:2" x14ac:dyDescent="0.35">
      <c r="A643" s="505"/>
      <c r="B643" s="505"/>
    </row>
    <row r="644" spans="1:2" x14ac:dyDescent="0.35">
      <c r="A644" s="505"/>
      <c r="B644" s="505"/>
    </row>
    <row r="645" spans="1:2" x14ac:dyDescent="0.35">
      <c r="A645" s="505"/>
      <c r="B645" s="505"/>
    </row>
    <row r="646" spans="1:2" x14ac:dyDescent="0.35">
      <c r="A646" s="505"/>
      <c r="B646" s="505"/>
    </row>
    <row r="647" spans="1:2" x14ac:dyDescent="0.35">
      <c r="A647" s="505"/>
      <c r="B647" s="505"/>
    </row>
    <row r="648" spans="1:2" x14ac:dyDescent="0.35">
      <c r="A648" s="505"/>
      <c r="B648" s="505"/>
    </row>
    <row r="649" spans="1:2" x14ac:dyDescent="0.35">
      <c r="A649" s="505"/>
      <c r="B649" s="505"/>
    </row>
    <row r="650" spans="1:2" x14ac:dyDescent="0.35">
      <c r="A650" s="505"/>
      <c r="B650" s="505"/>
    </row>
    <row r="651" spans="1:2" x14ac:dyDescent="0.35">
      <c r="A651" s="505"/>
      <c r="B651" s="505"/>
    </row>
    <row r="652" spans="1:2" x14ac:dyDescent="0.35">
      <c r="A652" s="505"/>
      <c r="B652" s="505"/>
    </row>
    <row r="653" spans="1:2" x14ac:dyDescent="0.35">
      <c r="A653" s="505"/>
      <c r="B653" s="505"/>
    </row>
    <row r="654" spans="1:2" x14ac:dyDescent="0.35">
      <c r="A654" s="505"/>
      <c r="B654" s="505"/>
    </row>
    <row r="655" spans="1:2" x14ac:dyDescent="0.35">
      <c r="A655" s="505"/>
      <c r="B655" s="505"/>
    </row>
    <row r="656" spans="1:2" x14ac:dyDescent="0.35">
      <c r="A656" s="505"/>
      <c r="B656" s="505"/>
    </row>
    <row r="657" spans="1:2" x14ac:dyDescent="0.35">
      <c r="A657" s="505"/>
      <c r="B657" s="505"/>
    </row>
    <row r="658" spans="1:2" x14ac:dyDescent="0.35">
      <c r="A658" s="505"/>
      <c r="B658" s="505"/>
    </row>
    <row r="659" spans="1:2" x14ac:dyDescent="0.35">
      <c r="A659" s="505"/>
      <c r="B659" s="505"/>
    </row>
    <row r="660" spans="1:2" x14ac:dyDescent="0.35">
      <c r="A660" s="505"/>
      <c r="B660" s="505"/>
    </row>
    <row r="661" spans="1:2" x14ac:dyDescent="0.35">
      <c r="A661" s="505"/>
      <c r="B661" s="505"/>
    </row>
    <row r="662" spans="1:2" x14ac:dyDescent="0.35">
      <c r="A662" s="505"/>
      <c r="B662" s="505"/>
    </row>
    <row r="663" spans="1:2" x14ac:dyDescent="0.35">
      <c r="A663" s="505"/>
      <c r="B663" s="505"/>
    </row>
    <row r="664" spans="1:2" x14ac:dyDescent="0.35">
      <c r="A664" s="505"/>
      <c r="B664" s="505"/>
    </row>
    <row r="665" spans="1:2" x14ac:dyDescent="0.35">
      <c r="A665" s="505"/>
      <c r="B665" s="505"/>
    </row>
    <row r="666" spans="1:2" x14ac:dyDescent="0.35">
      <c r="A666" s="505"/>
      <c r="B666" s="505"/>
    </row>
    <row r="667" spans="1:2" x14ac:dyDescent="0.35">
      <c r="A667" s="505"/>
      <c r="B667" s="505"/>
    </row>
    <row r="668" spans="1:2" x14ac:dyDescent="0.35">
      <c r="A668" s="505"/>
      <c r="B668" s="505"/>
    </row>
    <row r="669" spans="1:2" x14ac:dyDescent="0.35">
      <c r="A669" s="505"/>
      <c r="B669" s="505"/>
    </row>
    <row r="670" spans="1:2" x14ac:dyDescent="0.35">
      <c r="A670" s="505"/>
      <c r="B670" s="505"/>
    </row>
    <row r="671" spans="1:2" x14ac:dyDescent="0.35">
      <c r="A671" s="505"/>
      <c r="B671" s="505"/>
    </row>
    <row r="672" spans="1:2" x14ac:dyDescent="0.35">
      <c r="A672" s="505"/>
      <c r="B672" s="505"/>
    </row>
    <row r="673" spans="1:2" x14ac:dyDescent="0.35">
      <c r="A673" s="505"/>
      <c r="B673" s="505"/>
    </row>
    <row r="674" spans="1:2" x14ac:dyDescent="0.35">
      <c r="A674" s="505"/>
      <c r="B674" s="505"/>
    </row>
    <row r="675" spans="1:2" x14ac:dyDescent="0.35">
      <c r="A675" s="505"/>
      <c r="B675" s="505"/>
    </row>
    <row r="676" spans="1:2" x14ac:dyDescent="0.35">
      <c r="A676" s="505"/>
      <c r="B676" s="505"/>
    </row>
    <row r="677" spans="1:2" x14ac:dyDescent="0.35">
      <c r="A677" s="505"/>
      <c r="B677" s="505"/>
    </row>
    <row r="678" spans="1:2" x14ac:dyDescent="0.35">
      <c r="A678" s="505"/>
      <c r="B678" s="505"/>
    </row>
    <row r="679" spans="1:2" x14ac:dyDescent="0.35">
      <c r="A679" s="505"/>
      <c r="B679" s="505"/>
    </row>
    <row r="680" spans="1:2" x14ac:dyDescent="0.35">
      <c r="A680" s="505"/>
      <c r="B680" s="505"/>
    </row>
    <row r="681" spans="1:2" x14ac:dyDescent="0.35">
      <c r="A681" s="505"/>
      <c r="B681" s="505"/>
    </row>
    <row r="682" spans="1:2" x14ac:dyDescent="0.35">
      <c r="A682" s="505"/>
      <c r="B682" s="505"/>
    </row>
    <row r="683" spans="1:2" x14ac:dyDescent="0.35">
      <c r="A683" s="505"/>
      <c r="B683" s="505"/>
    </row>
    <row r="684" spans="1:2" x14ac:dyDescent="0.35">
      <c r="A684" s="505"/>
      <c r="B684" s="505"/>
    </row>
    <row r="685" spans="1:2" x14ac:dyDescent="0.35">
      <c r="A685" s="505"/>
      <c r="B685" s="505"/>
    </row>
    <row r="686" spans="1:2" x14ac:dyDescent="0.35">
      <c r="A686" s="505"/>
      <c r="B686" s="505"/>
    </row>
    <row r="687" spans="1:2" x14ac:dyDescent="0.35">
      <c r="A687" s="505"/>
      <c r="B687" s="505"/>
    </row>
    <row r="688" spans="1:2" x14ac:dyDescent="0.35">
      <c r="A688" s="505"/>
      <c r="B688" s="505"/>
    </row>
    <row r="689" spans="1:2" x14ac:dyDescent="0.35">
      <c r="A689" s="505"/>
      <c r="B689" s="505"/>
    </row>
    <row r="690" spans="1:2" x14ac:dyDescent="0.35">
      <c r="A690" s="505"/>
      <c r="B690" s="505"/>
    </row>
    <row r="691" spans="1:2" x14ac:dyDescent="0.35">
      <c r="A691" s="505"/>
      <c r="B691" s="505"/>
    </row>
    <row r="692" spans="1:2" x14ac:dyDescent="0.35">
      <c r="A692" s="505"/>
      <c r="B692" s="505"/>
    </row>
    <row r="693" spans="1:2" x14ac:dyDescent="0.35">
      <c r="A693" s="505"/>
      <c r="B693" s="505"/>
    </row>
    <row r="694" spans="1:2" x14ac:dyDescent="0.35">
      <c r="A694" s="505"/>
      <c r="B694" s="505"/>
    </row>
    <row r="695" spans="1:2" x14ac:dyDescent="0.35">
      <c r="A695" s="505"/>
      <c r="B695" s="505"/>
    </row>
    <row r="696" spans="1:2" x14ac:dyDescent="0.35">
      <c r="A696" s="505"/>
      <c r="B696" s="505"/>
    </row>
    <row r="697" spans="1:2" x14ac:dyDescent="0.35">
      <c r="A697" s="505"/>
      <c r="B697" s="505"/>
    </row>
    <row r="698" spans="1:2" x14ac:dyDescent="0.35">
      <c r="A698" s="505"/>
      <c r="B698" s="505"/>
    </row>
    <row r="699" spans="1:2" x14ac:dyDescent="0.35">
      <c r="A699" s="505"/>
      <c r="B699" s="505"/>
    </row>
    <row r="700" spans="1:2" x14ac:dyDescent="0.35">
      <c r="A700" s="505"/>
      <c r="B700" s="505"/>
    </row>
    <row r="701" spans="1:2" x14ac:dyDescent="0.35">
      <c r="A701" s="505"/>
      <c r="B701" s="505"/>
    </row>
    <row r="702" spans="1:2" x14ac:dyDescent="0.35">
      <c r="A702" s="505"/>
      <c r="B702" s="505"/>
    </row>
    <row r="703" spans="1:2" x14ac:dyDescent="0.35">
      <c r="A703" s="505"/>
      <c r="B703" s="505"/>
    </row>
    <row r="704" spans="1:2" x14ac:dyDescent="0.35">
      <c r="A704" s="505"/>
      <c r="B704" s="505"/>
    </row>
    <row r="705" spans="1:2" x14ac:dyDescent="0.35">
      <c r="A705" s="505"/>
      <c r="B705" s="505"/>
    </row>
    <row r="706" spans="1:2" x14ac:dyDescent="0.35">
      <c r="A706" s="505"/>
      <c r="B706" s="505"/>
    </row>
    <row r="707" spans="1:2" x14ac:dyDescent="0.35">
      <c r="A707" s="505"/>
      <c r="B707" s="505"/>
    </row>
    <row r="708" spans="1:2" x14ac:dyDescent="0.35">
      <c r="A708" s="505"/>
      <c r="B708" s="505"/>
    </row>
    <row r="709" spans="1:2" x14ac:dyDescent="0.35">
      <c r="A709" s="505"/>
      <c r="B709" s="505"/>
    </row>
    <row r="710" spans="1:2" x14ac:dyDescent="0.35">
      <c r="A710" s="505"/>
      <c r="B710" s="505"/>
    </row>
    <row r="711" spans="1:2" x14ac:dyDescent="0.35">
      <c r="A711" s="505"/>
      <c r="B711" s="505"/>
    </row>
    <row r="712" spans="1:2" x14ac:dyDescent="0.35">
      <c r="A712" s="505"/>
      <c r="B712" s="505"/>
    </row>
    <row r="713" spans="1:2" x14ac:dyDescent="0.35">
      <c r="A713" s="505"/>
      <c r="B713" s="505"/>
    </row>
    <row r="714" spans="1:2" x14ac:dyDescent="0.35">
      <c r="A714" s="505"/>
      <c r="B714" s="505"/>
    </row>
    <row r="715" spans="1:2" x14ac:dyDescent="0.35">
      <c r="A715" s="505"/>
      <c r="B715" s="505"/>
    </row>
    <row r="716" spans="1:2" x14ac:dyDescent="0.35">
      <c r="A716" s="505"/>
      <c r="B716" s="505"/>
    </row>
    <row r="717" spans="1:2" x14ac:dyDescent="0.35">
      <c r="A717" s="505"/>
      <c r="B717" s="505"/>
    </row>
    <row r="718" spans="1:2" x14ac:dyDescent="0.35">
      <c r="A718" s="505"/>
      <c r="B718" s="505"/>
    </row>
    <row r="719" spans="1:2" x14ac:dyDescent="0.35">
      <c r="A719" s="505"/>
      <c r="B719" s="505"/>
    </row>
    <row r="720" spans="1:2" x14ac:dyDescent="0.35">
      <c r="A720" s="505"/>
      <c r="B720" s="505"/>
    </row>
    <row r="721" spans="1:2" x14ac:dyDescent="0.35">
      <c r="A721" s="505"/>
      <c r="B721" s="505"/>
    </row>
    <row r="722" spans="1:2" x14ac:dyDescent="0.35">
      <c r="A722" s="505"/>
      <c r="B722" s="505"/>
    </row>
    <row r="723" spans="1:2" x14ac:dyDescent="0.35">
      <c r="A723" s="505"/>
      <c r="B723" s="505"/>
    </row>
    <row r="724" spans="1:2" x14ac:dyDescent="0.35">
      <c r="A724" s="505"/>
      <c r="B724" s="505"/>
    </row>
    <row r="725" spans="1:2" x14ac:dyDescent="0.35">
      <c r="A725" s="505"/>
      <c r="B725" s="505"/>
    </row>
    <row r="726" spans="1:2" x14ac:dyDescent="0.35">
      <c r="A726" s="505"/>
      <c r="B726" s="505"/>
    </row>
    <row r="727" spans="1:2" x14ac:dyDescent="0.35">
      <c r="A727" s="505"/>
      <c r="B727" s="505"/>
    </row>
    <row r="728" spans="1:2" x14ac:dyDescent="0.35">
      <c r="A728" s="505"/>
      <c r="B728" s="505"/>
    </row>
    <row r="729" spans="1:2" x14ac:dyDescent="0.35">
      <c r="A729" s="505"/>
      <c r="B729" s="505"/>
    </row>
    <row r="730" spans="1:2" x14ac:dyDescent="0.35">
      <c r="A730" s="505"/>
      <c r="B730" s="505"/>
    </row>
    <row r="731" spans="1:2" x14ac:dyDescent="0.35">
      <c r="A731" s="505"/>
      <c r="B731" s="505"/>
    </row>
    <row r="732" spans="1:2" x14ac:dyDescent="0.35">
      <c r="A732" s="505"/>
      <c r="B732" s="505"/>
    </row>
    <row r="733" spans="1:2" x14ac:dyDescent="0.35">
      <c r="A733" s="505"/>
      <c r="B733" s="505"/>
    </row>
    <row r="734" spans="1:2" x14ac:dyDescent="0.35">
      <c r="A734" s="505"/>
      <c r="B734" s="505"/>
    </row>
    <row r="735" spans="1:2" x14ac:dyDescent="0.35">
      <c r="A735" s="505"/>
      <c r="B735" s="505"/>
    </row>
    <row r="736" spans="1:2" x14ac:dyDescent="0.35">
      <c r="A736" s="505"/>
      <c r="B736" s="505"/>
    </row>
    <row r="737" spans="1:2" x14ac:dyDescent="0.35">
      <c r="A737" s="505"/>
      <c r="B737" s="505"/>
    </row>
    <row r="738" spans="1:2" x14ac:dyDescent="0.35">
      <c r="A738" s="505"/>
      <c r="B738" s="505"/>
    </row>
    <row r="739" spans="1:2" x14ac:dyDescent="0.35">
      <c r="A739" s="505"/>
      <c r="B739" s="505"/>
    </row>
    <row r="740" spans="1:2" x14ac:dyDescent="0.35">
      <c r="A740" s="505"/>
      <c r="B740" s="505"/>
    </row>
    <row r="741" spans="1:2" x14ac:dyDescent="0.35">
      <c r="A741" s="505"/>
      <c r="B741" s="505"/>
    </row>
    <row r="742" spans="1:2" x14ac:dyDescent="0.35">
      <c r="A742" s="505"/>
      <c r="B742" s="505"/>
    </row>
    <row r="743" spans="1:2" x14ac:dyDescent="0.35">
      <c r="A743" s="505"/>
      <c r="B743" s="505"/>
    </row>
    <row r="744" spans="1:2" x14ac:dyDescent="0.35">
      <c r="A744" s="505"/>
      <c r="B744" s="505"/>
    </row>
    <row r="745" spans="1:2" x14ac:dyDescent="0.35">
      <c r="A745" s="505"/>
      <c r="B745" s="505"/>
    </row>
    <row r="746" spans="1:2" x14ac:dyDescent="0.35">
      <c r="A746" s="505"/>
      <c r="B746" s="505"/>
    </row>
    <row r="747" spans="1:2" x14ac:dyDescent="0.35">
      <c r="A747" s="505"/>
      <c r="B747" s="505"/>
    </row>
    <row r="748" spans="1:2" x14ac:dyDescent="0.35">
      <c r="A748" s="505"/>
      <c r="B748" s="505"/>
    </row>
    <row r="749" spans="1:2" x14ac:dyDescent="0.35">
      <c r="A749" s="505"/>
      <c r="B749" s="505"/>
    </row>
    <row r="750" spans="1:2" x14ac:dyDescent="0.35">
      <c r="A750" s="505"/>
      <c r="B750" s="505"/>
    </row>
    <row r="751" spans="1:2" x14ac:dyDescent="0.35">
      <c r="A751" s="505"/>
      <c r="B751" s="505"/>
    </row>
    <row r="752" spans="1:2" x14ac:dyDescent="0.35">
      <c r="A752" s="505"/>
      <c r="B752" s="505"/>
    </row>
    <row r="753" spans="1:2" x14ac:dyDescent="0.35">
      <c r="A753" s="505"/>
      <c r="B753" s="505"/>
    </row>
    <row r="754" spans="1:2" x14ac:dyDescent="0.35">
      <c r="A754" s="505"/>
      <c r="B754" s="505"/>
    </row>
    <row r="755" spans="1:2" x14ac:dyDescent="0.35">
      <c r="A755" s="505"/>
      <c r="B755" s="505"/>
    </row>
    <row r="756" spans="1:2" x14ac:dyDescent="0.35">
      <c r="A756" s="505"/>
      <c r="B756" s="505"/>
    </row>
    <row r="757" spans="1:2" x14ac:dyDescent="0.35">
      <c r="A757" s="505"/>
      <c r="B757" s="505"/>
    </row>
    <row r="758" spans="1:2" x14ac:dyDescent="0.35">
      <c r="A758" s="505"/>
      <c r="B758" s="505"/>
    </row>
    <row r="759" spans="1:2" x14ac:dyDescent="0.35">
      <c r="A759" s="505"/>
      <c r="B759" s="505"/>
    </row>
    <row r="760" spans="1:2" x14ac:dyDescent="0.35">
      <c r="A760" s="505"/>
      <c r="B760" s="505"/>
    </row>
    <row r="761" spans="1:2" x14ac:dyDescent="0.35">
      <c r="A761" s="505"/>
      <c r="B761" s="505"/>
    </row>
    <row r="762" spans="1:2" x14ac:dyDescent="0.35">
      <c r="A762" s="505"/>
      <c r="B762" s="505"/>
    </row>
    <row r="763" spans="1:2" x14ac:dyDescent="0.35">
      <c r="A763" s="505"/>
      <c r="B763" s="505"/>
    </row>
    <row r="764" spans="1:2" x14ac:dyDescent="0.35">
      <c r="A764" s="505"/>
      <c r="B764" s="505"/>
    </row>
    <row r="765" spans="1:2" x14ac:dyDescent="0.35">
      <c r="A765" s="505"/>
      <c r="B765" s="505"/>
    </row>
    <row r="766" spans="1:2" x14ac:dyDescent="0.35">
      <c r="A766" s="505"/>
      <c r="B766" s="505"/>
    </row>
    <row r="767" spans="1:2" x14ac:dyDescent="0.35">
      <c r="A767" s="505"/>
      <c r="B767" s="505"/>
    </row>
    <row r="768" spans="1:2" x14ac:dyDescent="0.35">
      <c r="A768" s="505"/>
      <c r="B768" s="505"/>
    </row>
    <row r="769" spans="1:2" x14ac:dyDescent="0.35">
      <c r="A769" s="505"/>
      <c r="B769" s="505"/>
    </row>
    <row r="770" spans="1:2" x14ac:dyDescent="0.35">
      <c r="A770" s="505"/>
      <c r="B770" s="505"/>
    </row>
    <row r="771" spans="1:2" x14ac:dyDescent="0.35">
      <c r="A771" s="505"/>
      <c r="B771" s="505"/>
    </row>
    <row r="772" spans="1:2" x14ac:dyDescent="0.35">
      <c r="A772" s="505"/>
      <c r="B772" s="505"/>
    </row>
    <row r="773" spans="1:2" x14ac:dyDescent="0.35">
      <c r="A773" s="505"/>
      <c r="B773" s="505"/>
    </row>
    <row r="774" spans="1:2" x14ac:dyDescent="0.35">
      <c r="A774" s="505"/>
      <c r="B774" s="505"/>
    </row>
    <row r="775" spans="1:2" x14ac:dyDescent="0.35">
      <c r="A775" s="505"/>
      <c r="B775" s="505"/>
    </row>
    <row r="776" spans="1:2" x14ac:dyDescent="0.35">
      <c r="A776" s="505"/>
      <c r="B776" s="505"/>
    </row>
    <row r="777" spans="1:2" x14ac:dyDescent="0.35">
      <c r="A777" s="505"/>
      <c r="B777" s="505"/>
    </row>
    <row r="778" spans="1:2" x14ac:dyDescent="0.35">
      <c r="A778" s="505"/>
      <c r="B778" s="505"/>
    </row>
    <row r="779" spans="1:2" x14ac:dyDescent="0.35">
      <c r="A779" s="505"/>
      <c r="B779" s="505"/>
    </row>
    <row r="780" spans="1:2" x14ac:dyDescent="0.35">
      <c r="A780" s="505"/>
      <c r="B780" s="505"/>
    </row>
    <row r="781" spans="1:2" x14ac:dyDescent="0.35">
      <c r="A781" s="505"/>
      <c r="B781" s="505"/>
    </row>
    <row r="782" spans="1:2" x14ac:dyDescent="0.35">
      <c r="A782" s="505"/>
      <c r="B782" s="505"/>
    </row>
    <row r="783" spans="1:2" x14ac:dyDescent="0.35">
      <c r="A783" s="505"/>
      <c r="B783" s="505"/>
    </row>
    <row r="784" spans="1:2" x14ac:dyDescent="0.35">
      <c r="A784" s="505"/>
      <c r="B784" s="505"/>
    </row>
    <row r="785" spans="1:2" x14ac:dyDescent="0.35">
      <c r="A785" s="505"/>
      <c r="B785" s="505"/>
    </row>
    <row r="786" spans="1:2" x14ac:dyDescent="0.35">
      <c r="A786" s="505"/>
      <c r="B786" s="505"/>
    </row>
    <row r="787" spans="1:2" x14ac:dyDescent="0.35">
      <c r="A787" s="505"/>
      <c r="B787" s="505"/>
    </row>
    <row r="788" spans="1:2" x14ac:dyDescent="0.35">
      <c r="A788" s="505"/>
      <c r="B788" s="505"/>
    </row>
    <row r="789" spans="1:2" x14ac:dyDescent="0.35">
      <c r="A789" s="505"/>
      <c r="B789" s="505"/>
    </row>
    <row r="790" spans="1:2" x14ac:dyDescent="0.35">
      <c r="A790" s="505"/>
      <c r="B790" s="505"/>
    </row>
    <row r="791" spans="1:2" x14ac:dyDescent="0.35">
      <c r="A791" s="505"/>
      <c r="B791" s="505"/>
    </row>
    <row r="792" spans="1:2" x14ac:dyDescent="0.35">
      <c r="A792" s="505"/>
      <c r="B792" s="505"/>
    </row>
    <row r="793" spans="1:2" x14ac:dyDescent="0.35">
      <c r="A793" s="505"/>
      <c r="B793" s="505"/>
    </row>
    <row r="794" spans="1:2" x14ac:dyDescent="0.35">
      <c r="A794" s="505"/>
      <c r="B794" s="505"/>
    </row>
    <row r="795" spans="1:2" x14ac:dyDescent="0.35">
      <c r="A795" s="505"/>
      <c r="B795" s="505"/>
    </row>
    <row r="796" spans="1:2" x14ac:dyDescent="0.35">
      <c r="A796" s="505"/>
      <c r="B796" s="505"/>
    </row>
    <row r="797" spans="1:2" x14ac:dyDescent="0.35">
      <c r="A797" s="505"/>
      <c r="B797" s="505"/>
    </row>
    <row r="798" spans="1:2" x14ac:dyDescent="0.35">
      <c r="A798" s="505"/>
      <c r="B798" s="505"/>
    </row>
    <row r="799" spans="1:2" x14ac:dyDescent="0.35">
      <c r="A799" s="505"/>
      <c r="B799" s="505"/>
    </row>
    <row r="800" spans="1:2" x14ac:dyDescent="0.35">
      <c r="A800" s="505"/>
      <c r="B800" s="505"/>
    </row>
    <row r="801" spans="1:2" x14ac:dyDescent="0.35">
      <c r="A801" s="505"/>
      <c r="B801" s="505"/>
    </row>
    <row r="802" spans="1:2" x14ac:dyDescent="0.35">
      <c r="A802" s="505"/>
      <c r="B802" s="505"/>
    </row>
    <row r="803" spans="1:2" x14ac:dyDescent="0.35">
      <c r="A803" s="505"/>
      <c r="B803" s="505"/>
    </row>
    <row r="804" spans="1:2" x14ac:dyDescent="0.35">
      <c r="A804" s="505"/>
      <c r="B804" s="505"/>
    </row>
    <row r="805" spans="1:2" x14ac:dyDescent="0.35">
      <c r="A805" s="505"/>
      <c r="B805" s="505"/>
    </row>
    <row r="806" spans="1:2" x14ac:dyDescent="0.35">
      <c r="A806" s="505"/>
      <c r="B806" s="505"/>
    </row>
    <row r="807" spans="1:2" x14ac:dyDescent="0.35">
      <c r="A807" s="505"/>
      <c r="B807" s="505"/>
    </row>
    <row r="808" spans="1:2" x14ac:dyDescent="0.35">
      <c r="A808" s="505"/>
      <c r="B808" s="505"/>
    </row>
    <row r="809" spans="1:2" x14ac:dyDescent="0.35">
      <c r="A809" s="505"/>
      <c r="B809" s="505"/>
    </row>
    <row r="810" spans="1:2" x14ac:dyDescent="0.35">
      <c r="A810" s="505"/>
      <c r="B810" s="505"/>
    </row>
    <row r="811" spans="1:2" x14ac:dyDescent="0.35">
      <c r="A811" s="505"/>
      <c r="B811" s="505"/>
    </row>
    <row r="812" spans="1:2" x14ac:dyDescent="0.35">
      <c r="A812" s="505"/>
      <c r="B812" s="505"/>
    </row>
    <row r="813" spans="1:2" x14ac:dyDescent="0.35">
      <c r="A813" s="505"/>
      <c r="B813" s="505"/>
    </row>
    <row r="814" spans="1:2" x14ac:dyDescent="0.35">
      <c r="A814" s="505"/>
      <c r="B814" s="505"/>
    </row>
    <row r="815" spans="1:2" x14ac:dyDescent="0.35">
      <c r="A815" s="505"/>
      <c r="B815" s="505"/>
    </row>
    <row r="816" spans="1:2" x14ac:dyDescent="0.35">
      <c r="A816" s="505"/>
      <c r="B816" s="505"/>
    </row>
    <row r="817" spans="1:2" x14ac:dyDescent="0.35">
      <c r="A817" s="505"/>
      <c r="B817" s="505"/>
    </row>
    <row r="818" spans="1:2" x14ac:dyDescent="0.35">
      <c r="A818" s="505"/>
      <c r="B818" s="505"/>
    </row>
    <row r="819" spans="1:2" x14ac:dyDescent="0.35">
      <c r="A819" s="505"/>
      <c r="B819" s="505"/>
    </row>
    <row r="820" spans="1:2" x14ac:dyDescent="0.35">
      <c r="A820" s="505"/>
      <c r="B820" s="505"/>
    </row>
    <row r="821" spans="1:2" x14ac:dyDescent="0.35">
      <c r="A821" s="505"/>
      <c r="B821" s="505"/>
    </row>
    <row r="822" spans="1:2" x14ac:dyDescent="0.35">
      <c r="A822" s="505"/>
      <c r="B822" s="505"/>
    </row>
    <row r="823" spans="1:2" x14ac:dyDescent="0.35">
      <c r="A823" s="505"/>
      <c r="B823" s="505"/>
    </row>
    <row r="824" spans="1:2" x14ac:dyDescent="0.35">
      <c r="A824" s="505"/>
      <c r="B824" s="505"/>
    </row>
    <row r="825" spans="1:2" x14ac:dyDescent="0.35">
      <c r="A825" s="505"/>
      <c r="B825" s="505"/>
    </row>
    <row r="826" spans="1:2" x14ac:dyDescent="0.35">
      <c r="A826" s="505"/>
      <c r="B826" s="505"/>
    </row>
    <row r="827" spans="1:2" x14ac:dyDescent="0.35">
      <c r="A827" s="505"/>
      <c r="B827" s="505"/>
    </row>
    <row r="828" spans="1:2" x14ac:dyDescent="0.35">
      <c r="A828" s="505"/>
      <c r="B828" s="505"/>
    </row>
    <row r="829" spans="1:2" x14ac:dyDescent="0.35">
      <c r="A829" s="505"/>
      <c r="B829" s="505"/>
    </row>
    <row r="830" spans="1:2" x14ac:dyDescent="0.35">
      <c r="A830" s="505"/>
      <c r="B830" s="505"/>
    </row>
    <row r="831" spans="1:2" x14ac:dyDescent="0.35">
      <c r="A831" s="505"/>
      <c r="B831" s="505"/>
    </row>
    <row r="832" spans="1:2" x14ac:dyDescent="0.35">
      <c r="A832" s="505"/>
      <c r="B832" s="505"/>
    </row>
    <row r="833" spans="1:2" x14ac:dyDescent="0.35">
      <c r="A833" s="505"/>
      <c r="B833" s="505"/>
    </row>
    <row r="834" spans="1:2" x14ac:dyDescent="0.35">
      <c r="A834" s="505"/>
      <c r="B834" s="505"/>
    </row>
    <row r="835" spans="1:2" x14ac:dyDescent="0.35">
      <c r="A835" s="505"/>
      <c r="B835" s="505"/>
    </row>
    <row r="836" spans="1:2" x14ac:dyDescent="0.35">
      <c r="A836" s="505"/>
      <c r="B836" s="505"/>
    </row>
    <row r="837" spans="1:2" x14ac:dyDescent="0.35">
      <c r="A837" s="505"/>
      <c r="B837" s="505"/>
    </row>
    <row r="838" spans="1:2" x14ac:dyDescent="0.35">
      <c r="A838" s="505"/>
      <c r="B838" s="505"/>
    </row>
    <row r="839" spans="1:2" x14ac:dyDescent="0.35">
      <c r="A839" s="505"/>
      <c r="B839" s="505"/>
    </row>
    <row r="840" spans="1:2" x14ac:dyDescent="0.35">
      <c r="A840" s="505"/>
      <c r="B840" s="505"/>
    </row>
    <row r="841" spans="1:2" x14ac:dyDescent="0.35">
      <c r="A841" s="505"/>
      <c r="B841" s="505"/>
    </row>
    <row r="842" spans="1:2" x14ac:dyDescent="0.35">
      <c r="A842" s="505"/>
      <c r="B842" s="505"/>
    </row>
    <row r="843" spans="1:2" x14ac:dyDescent="0.35">
      <c r="A843" s="505"/>
      <c r="B843" s="505"/>
    </row>
    <row r="844" spans="1:2" x14ac:dyDescent="0.35">
      <c r="A844" s="505"/>
      <c r="B844" s="505"/>
    </row>
    <row r="845" spans="1:2" x14ac:dyDescent="0.35">
      <c r="A845" s="505"/>
      <c r="B845" s="505"/>
    </row>
    <row r="846" spans="1:2" x14ac:dyDescent="0.35">
      <c r="A846" s="505"/>
      <c r="B846" s="505"/>
    </row>
    <row r="847" spans="1:2" x14ac:dyDescent="0.35">
      <c r="A847" s="505"/>
      <c r="B847" s="505"/>
    </row>
    <row r="848" spans="1:2" x14ac:dyDescent="0.35">
      <c r="A848" s="505"/>
      <c r="B848" s="505"/>
    </row>
    <row r="849" spans="1:2" x14ac:dyDescent="0.35">
      <c r="A849" s="505"/>
      <c r="B849" s="505"/>
    </row>
    <row r="850" spans="1:2" x14ac:dyDescent="0.35">
      <c r="A850" s="505"/>
      <c r="B850" s="505"/>
    </row>
    <row r="851" spans="1:2" x14ac:dyDescent="0.35">
      <c r="A851" s="505"/>
      <c r="B851" s="505"/>
    </row>
    <row r="852" spans="1:2" x14ac:dyDescent="0.35">
      <c r="A852" s="505"/>
      <c r="B852" s="505"/>
    </row>
    <row r="853" spans="1:2" x14ac:dyDescent="0.35">
      <c r="A853" s="505"/>
      <c r="B853" s="505"/>
    </row>
    <row r="854" spans="1:2" x14ac:dyDescent="0.35">
      <c r="A854" s="505"/>
      <c r="B854" s="505"/>
    </row>
    <row r="855" spans="1:2" x14ac:dyDescent="0.35">
      <c r="A855" s="505"/>
      <c r="B855" s="505"/>
    </row>
    <row r="856" spans="1:2" x14ac:dyDescent="0.35">
      <c r="A856" s="505"/>
      <c r="B856" s="505"/>
    </row>
    <row r="857" spans="1:2" x14ac:dyDescent="0.35">
      <c r="A857" s="505"/>
      <c r="B857" s="505"/>
    </row>
    <row r="858" spans="1:2" x14ac:dyDescent="0.35">
      <c r="A858" s="505"/>
      <c r="B858" s="505"/>
    </row>
    <row r="859" spans="1:2" x14ac:dyDescent="0.35">
      <c r="A859" s="505"/>
      <c r="B859" s="505"/>
    </row>
    <row r="860" spans="1:2" x14ac:dyDescent="0.35">
      <c r="A860" s="505"/>
      <c r="B860" s="505"/>
    </row>
    <row r="861" spans="1:2" x14ac:dyDescent="0.35">
      <c r="A861" s="505"/>
      <c r="B861" s="505"/>
    </row>
    <row r="862" spans="1:2" x14ac:dyDescent="0.35">
      <c r="A862" s="505"/>
      <c r="B862" s="505"/>
    </row>
    <row r="863" spans="1:2" x14ac:dyDescent="0.35">
      <c r="A863" s="505"/>
      <c r="B863" s="505"/>
    </row>
    <row r="864" spans="1:2" x14ac:dyDescent="0.35">
      <c r="A864" s="505"/>
      <c r="B864" s="505"/>
    </row>
    <row r="865" spans="1:2" x14ac:dyDescent="0.35">
      <c r="A865" s="505"/>
      <c r="B865" s="505"/>
    </row>
    <row r="866" spans="1:2" x14ac:dyDescent="0.35">
      <c r="A866" s="505"/>
      <c r="B866" s="505"/>
    </row>
    <row r="867" spans="1:2" x14ac:dyDescent="0.35">
      <c r="A867" s="505"/>
      <c r="B867" s="505"/>
    </row>
    <row r="868" spans="1:2" x14ac:dyDescent="0.35">
      <c r="A868" s="505"/>
      <c r="B868" s="505"/>
    </row>
    <row r="869" spans="1:2" x14ac:dyDescent="0.35">
      <c r="A869" s="505"/>
      <c r="B869" s="505"/>
    </row>
    <row r="870" spans="1:2" x14ac:dyDescent="0.35">
      <c r="A870" s="505"/>
      <c r="B870" s="505"/>
    </row>
    <row r="871" spans="1:2" x14ac:dyDescent="0.35">
      <c r="A871" s="505"/>
      <c r="B871" s="505"/>
    </row>
    <row r="872" spans="1:2" x14ac:dyDescent="0.35">
      <c r="A872" s="505"/>
      <c r="B872" s="505"/>
    </row>
    <row r="873" spans="1:2" x14ac:dyDescent="0.35">
      <c r="A873" s="505"/>
      <c r="B873" s="505"/>
    </row>
    <row r="874" spans="1:2" x14ac:dyDescent="0.35">
      <c r="A874" s="505"/>
      <c r="B874" s="505"/>
    </row>
    <row r="875" spans="1:2" x14ac:dyDescent="0.35">
      <c r="A875" s="505"/>
      <c r="B875" s="505"/>
    </row>
    <row r="876" spans="1:2" x14ac:dyDescent="0.35">
      <c r="A876" s="505"/>
      <c r="B876" s="505"/>
    </row>
    <row r="877" spans="1:2" x14ac:dyDescent="0.35">
      <c r="A877" s="505"/>
      <c r="B877" s="505"/>
    </row>
    <row r="878" spans="1:2" x14ac:dyDescent="0.35">
      <c r="A878" s="505"/>
      <c r="B878" s="505"/>
    </row>
    <row r="879" spans="1:2" x14ac:dyDescent="0.35">
      <c r="A879" s="505"/>
      <c r="B879" s="505"/>
    </row>
    <row r="880" spans="1:2" x14ac:dyDescent="0.35">
      <c r="A880" s="505"/>
      <c r="B880" s="505"/>
    </row>
    <row r="881" spans="1:2" x14ac:dyDescent="0.35">
      <c r="A881" s="505"/>
      <c r="B881" s="505"/>
    </row>
    <row r="882" spans="1:2" x14ac:dyDescent="0.35">
      <c r="A882" s="505"/>
      <c r="B882" s="505"/>
    </row>
    <row r="883" spans="1:2" x14ac:dyDescent="0.35">
      <c r="A883" s="505"/>
      <c r="B883" s="505"/>
    </row>
    <row r="884" spans="1:2" x14ac:dyDescent="0.35">
      <c r="A884" s="505"/>
      <c r="B884" s="505"/>
    </row>
    <row r="885" spans="1:2" x14ac:dyDescent="0.35">
      <c r="A885" s="505"/>
      <c r="B885" s="505"/>
    </row>
    <row r="886" spans="1:2" x14ac:dyDescent="0.35">
      <c r="A886" s="505"/>
      <c r="B886" s="505"/>
    </row>
    <row r="887" spans="1:2" x14ac:dyDescent="0.35">
      <c r="A887" s="505"/>
      <c r="B887" s="505"/>
    </row>
    <row r="888" spans="1:2" x14ac:dyDescent="0.35">
      <c r="A888" s="505"/>
      <c r="B888" s="505"/>
    </row>
    <row r="889" spans="1:2" x14ac:dyDescent="0.35">
      <c r="A889" s="505"/>
      <c r="B889" s="505"/>
    </row>
    <row r="890" spans="1:2" x14ac:dyDescent="0.35">
      <c r="A890" s="505"/>
      <c r="B890" s="505"/>
    </row>
    <row r="891" spans="1:2" x14ac:dyDescent="0.35">
      <c r="A891" s="505"/>
      <c r="B891" s="505"/>
    </row>
    <row r="892" spans="1:2" x14ac:dyDescent="0.35">
      <c r="A892" s="505"/>
      <c r="B892" s="505"/>
    </row>
    <row r="893" spans="1:2" x14ac:dyDescent="0.35">
      <c r="A893" s="505"/>
      <c r="B893" s="505"/>
    </row>
    <row r="894" spans="1:2" x14ac:dyDescent="0.35">
      <c r="A894" s="505"/>
      <c r="B894" s="505"/>
    </row>
    <row r="895" spans="1:2" x14ac:dyDescent="0.35">
      <c r="A895" s="505"/>
      <c r="B895" s="505"/>
    </row>
    <row r="896" spans="1:2" x14ac:dyDescent="0.35">
      <c r="A896" s="505"/>
      <c r="B896" s="505"/>
    </row>
    <row r="897" spans="1:2" x14ac:dyDescent="0.35">
      <c r="A897" s="505"/>
      <c r="B897" s="505"/>
    </row>
    <row r="898" spans="1:2" x14ac:dyDescent="0.35">
      <c r="A898" s="505"/>
      <c r="B898" s="505"/>
    </row>
    <row r="899" spans="1:2" x14ac:dyDescent="0.35">
      <c r="A899" s="505"/>
      <c r="B899" s="505"/>
    </row>
    <row r="900" spans="1:2" x14ac:dyDescent="0.35">
      <c r="A900" s="505"/>
      <c r="B900" s="505"/>
    </row>
    <row r="901" spans="1:2" x14ac:dyDescent="0.35">
      <c r="A901" s="505"/>
      <c r="B901" s="505"/>
    </row>
    <row r="902" spans="1:2" x14ac:dyDescent="0.35">
      <c r="A902" s="505"/>
      <c r="B902" s="505"/>
    </row>
    <row r="903" spans="1:2" x14ac:dyDescent="0.35">
      <c r="A903" s="505"/>
      <c r="B903" s="505"/>
    </row>
    <row r="904" spans="1:2" x14ac:dyDescent="0.35">
      <c r="A904" s="505"/>
      <c r="B904" s="505"/>
    </row>
    <row r="905" spans="1:2" x14ac:dyDescent="0.35">
      <c r="A905" s="505"/>
      <c r="B905" s="505"/>
    </row>
    <row r="906" spans="1:2" x14ac:dyDescent="0.35">
      <c r="A906" s="505"/>
      <c r="B906" s="505"/>
    </row>
    <row r="907" spans="1:2" x14ac:dyDescent="0.35">
      <c r="A907" s="505"/>
      <c r="B907" s="505"/>
    </row>
    <row r="908" spans="1:2" x14ac:dyDescent="0.35">
      <c r="A908" s="505"/>
      <c r="B908" s="505"/>
    </row>
    <row r="909" spans="1:2" x14ac:dyDescent="0.35">
      <c r="A909" s="505"/>
      <c r="B909" s="505"/>
    </row>
    <row r="910" spans="1:2" x14ac:dyDescent="0.35">
      <c r="A910" s="505"/>
      <c r="B910" s="505"/>
    </row>
    <row r="911" spans="1:2" x14ac:dyDescent="0.35">
      <c r="A911" s="505"/>
      <c r="B911" s="505"/>
    </row>
    <row r="912" spans="1:2" x14ac:dyDescent="0.35">
      <c r="A912" s="505"/>
      <c r="B912" s="505"/>
    </row>
    <row r="913" spans="1:2" x14ac:dyDescent="0.35">
      <c r="A913" s="505"/>
      <c r="B913" s="505"/>
    </row>
    <row r="914" spans="1:2" x14ac:dyDescent="0.35">
      <c r="A914" s="505"/>
      <c r="B914" s="505"/>
    </row>
    <row r="915" spans="1:2" x14ac:dyDescent="0.35">
      <c r="A915" s="505"/>
      <c r="B915" s="505"/>
    </row>
    <row r="916" spans="1:2" x14ac:dyDescent="0.35">
      <c r="A916" s="505"/>
      <c r="B916" s="505"/>
    </row>
    <row r="917" spans="1:2" x14ac:dyDescent="0.35">
      <c r="A917" s="505"/>
      <c r="B917" s="505"/>
    </row>
    <row r="918" spans="1:2" x14ac:dyDescent="0.35">
      <c r="A918" s="505"/>
      <c r="B918" s="505"/>
    </row>
    <row r="919" spans="1:2" x14ac:dyDescent="0.35">
      <c r="A919" s="505"/>
      <c r="B919" s="505"/>
    </row>
    <row r="920" spans="1:2" x14ac:dyDescent="0.35">
      <c r="A920" s="505"/>
      <c r="B920" s="505"/>
    </row>
    <row r="921" spans="1:2" x14ac:dyDescent="0.35">
      <c r="A921" s="505"/>
      <c r="B921" s="505"/>
    </row>
    <row r="922" spans="1:2" x14ac:dyDescent="0.35">
      <c r="A922" s="505"/>
      <c r="B922" s="505"/>
    </row>
    <row r="923" spans="1:2" x14ac:dyDescent="0.35">
      <c r="A923" s="505"/>
      <c r="B923" s="505"/>
    </row>
    <row r="924" spans="1:2" x14ac:dyDescent="0.35">
      <c r="A924" s="505"/>
      <c r="B924" s="505"/>
    </row>
    <row r="925" spans="1:2" x14ac:dyDescent="0.35">
      <c r="A925" s="505"/>
      <c r="B925" s="505"/>
    </row>
    <row r="926" spans="1:2" x14ac:dyDescent="0.35">
      <c r="A926" s="505"/>
      <c r="B926" s="505"/>
    </row>
    <row r="927" spans="1:2" x14ac:dyDescent="0.35">
      <c r="A927" s="505"/>
      <c r="B927" s="505"/>
    </row>
    <row r="928" spans="1:2" x14ac:dyDescent="0.35">
      <c r="A928" s="505"/>
      <c r="B928" s="505"/>
    </row>
    <row r="929" spans="1:2" x14ac:dyDescent="0.35">
      <c r="A929" s="505"/>
      <c r="B929" s="505"/>
    </row>
    <row r="930" spans="1:2" x14ac:dyDescent="0.35">
      <c r="A930" s="505"/>
      <c r="B930" s="505"/>
    </row>
    <row r="931" spans="1:2" x14ac:dyDescent="0.35">
      <c r="A931" s="505"/>
      <c r="B931" s="505"/>
    </row>
    <row r="932" spans="1:2" x14ac:dyDescent="0.35">
      <c r="A932" s="505"/>
      <c r="B932" s="505"/>
    </row>
    <row r="933" spans="1:2" x14ac:dyDescent="0.35">
      <c r="A933" s="505"/>
      <c r="B933" s="505"/>
    </row>
    <row r="934" spans="1:2" x14ac:dyDescent="0.35">
      <c r="A934" s="505"/>
      <c r="B934" s="505"/>
    </row>
    <row r="935" spans="1:2" x14ac:dyDescent="0.35">
      <c r="A935" s="505"/>
      <c r="B935" s="505"/>
    </row>
    <row r="936" spans="1:2" x14ac:dyDescent="0.35">
      <c r="A936" s="505"/>
      <c r="B936" s="505"/>
    </row>
    <row r="937" spans="1:2" x14ac:dyDescent="0.35">
      <c r="A937" s="505"/>
      <c r="B937" s="505"/>
    </row>
    <row r="938" spans="1:2" x14ac:dyDescent="0.35">
      <c r="A938" s="505"/>
      <c r="B938" s="505"/>
    </row>
    <row r="939" spans="1:2" x14ac:dyDescent="0.35">
      <c r="A939" s="505"/>
      <c r="B939" s="505"/>
    </row>
    <row r="940" spans="1:2" x14ac:dyDescent="0.35">
      <c r="A940" s="505"/>
      <c r="B940" s="505"/>
    </row>
    <row r="941" spans="1:2" x14ac:dyDescent="0.35">
      <c r="A941" s="505"/>
      <c r="B941" s="505"/>
    </row>
    <row r="942" spans="1:2" x14ac:dyDescent="0.35">
      <c r="A942" s="505"/>
      <c r="B942" s="505"/>
    </row>
    <row r="943" spans="1:2" x14ac:dyDescent="0.35">
      <c r="A943" s="505"/>
      <c r="B943" s="505"/>
    </row>
    <row r="944" spans="1:2" x14ac:dyDescent="0.35">
      <c r="A944" s="505"/>
      <c r="B944" s="505"/>
    </row>
    <row r="945" spans="1:2" x14ac:dyDescent="0.35">
      <c r="A945" s="505"/>
      <c r="B945" s="505"/>
    </row>
    <row r="946" spans="1:2" x14ac:dyDescent="0.35">
      <c r="A946" s="505"/>
      <c r="B946" s="505"/>
    </row>
    <row r="947" spans="1:2" x14ac:dyDescent="0.35">
      <c r="A947" s="505"/>
      <c r="B947" s="505"/>
    </row>
    <row r="948" spans="1:2" x14ac:dyDescent="0.35">
      <c r="A948" s="505"/>
      <c r="B948" s="505"/>
    </row>
    <row r="949" spans="1:2" x14ac:dyDescent="0.35">
      <c r="A949" s="505"/>
      <c r="B949" s="505"/>
    </row>
    <row r="950" spans="1:2" x14ac:dyDescent="0.35">
      <c r="A950" s="505"/>
      <c r="B950" s="505"/>
    </row>
    <row r="951" spans="1:2" x14ac:dyDescent="0.35">
      <c r="A951" s="505"/>
      <c r="B951" s="505"/>
    </row>
    <row r="952" spans="1:2" x14ac:dyDescent="0.35">
      <c r="A952" s="505"/>
      <c r="B952" s="505"/>
    </row>
    <row r="953" spans="1:2" x14ac:dyDescent="0.35">
      <c r="A953" s="505"/>
      <c r="B953" s="505"/>
    </row>
    <row r="954" spans="1:2" x14ac:dyDescent="0.35">
      <c r="A954" s="505"/>
      <c r="B954" s="505"/>
    </row>
    <row r="955" spans="1:2" x14ac:dyDescent="0.35">
      <c r="A955" s="505"/>
      <c r="B955" s="505"/>
    </row>
    <row r="956" spans="1:2" x14ac:dyDescent="0.35">
      <c r="A956" s="505"/>
      <c r="B956" s="505"/>
    </row>
    <row r="957" spans="1:2" x14ac:dyDescent="0.35">
      <c r="A957" s="505"/>
      <c r="B957" s="505"/>
    </row>
    <row r="958" spans="1:2" x14ac:dyDescent="0.35">
      <c r="A958" s="505"/>
      <c r="B958" s="505"/>
    </row>
    <row r="959" spans="1:2" x14ac:dyDescent="0.35">
      <c r="A959" s="505"/>
      <c r="B959" s="505"/>
    </row>
    <row r="960" spans="1:2" x14ac:dyDescent="0.35">
      <c r="A960" s="505"/>
      <c r="B960" s="505"/>
    </row>
    <row r="961" spans="1:2" x14ac:dyDescent="0.35">
      <c r="A961" s="505"/>
      <c r="B961" s="505"/>
    </row>
    <row r="962" spans="1:2" x14ac:dyDescent="0.35">
      <c r="A962" s="505"/>
      <c r="B962" s="505"/>
    </row>
    <row r="963" spans="1:2" x14ac:dyDescent="0.35">
      <c r="A963" s="505"/>
      <c r="B963" s="505"/>
    </row>
    <row r="964" spans="1:2" x14ac:dyDescent="0.35">
      <c r="A964" s="505"/>
      <c r="B964" s="505"/>
    </row>
    <row r="965" spans="1:2" x14ac:dyDescent="0.35">
      <c r="A965" s="505"/>
      <c r="B965" s="505"/>
    </row>
    <row r="966" spans="1:2" x14ac:dyDescent="0.35">
      <c r="A966" s="505"/>
      <c r="B966" s="505"/>
    </row>
    <row r="967" spans="1:2" x14ac:dyDescent="0.35">
      <c r="A967" s="505"/>
      <c r="B967" s="505"/>
    </row>
    <row r="968" spans="1:2" x14ac:dyDescent="0.35">
      <c r="A968" s="505"/>
      <c r="B968" s="505"/>
    </row>
    <row r="969" spans="1:2" x14ac:dyDescent="0.35">
      <c r="A969" s="505"/>
      <c r="B969" s="505"/>
    </row>
    <row r="970" spans="1:2" x14ac:dyDescent="0.35">
      <c r="A970" s="505"/>
      <c r="B970" s="505"/>
    </row>
    <row r="971" spans="1:2" x14ac:dyDescent="0.35">
      <c r="A971" s="505"/>
      <c r="B971" s="505"/>
    </row>
    <row r="972" spans="1:2" x14ac:dyDescent="0.35">
      <c r="A972" s="505"/>
      <c r="B972" s="505"/>
    </row>
    <row r="973" spans="1:2" x14ac:dyDescent="0.35">
      <c r="A973" s="505"/>
      <c r="B973" s="505"/>
    </row>
    <row r="974" spans="1:2" x14ac:dyDescent="0.35">
      <c r="A974" s="505"/>
      <c r="B974" s="505"/>
    </row>
    <row r="975" spans="1:2" x14ac:dyDescent="0.35">
      <c r="A975" s="505"/>
      <c r="B975" s="505"/>
    </row>
    <row r="976" spans="1:2" x14ac:dyDescent="0.35">
      <c r="A976" s="505"/>
      <c r="B976" s="505"/>
    </row>
    <row r="977" spans="1:2" x14ac:dyDescent="0.35">
      <c r="A977" s="505"/>
      <c r="B977" s="505"/>
    </row>
    <row r="978" spans="1:2" x14ac:dyDescent="0.35">
      <c r="A978" s="505"/>
      <c r="B978" s="505"/>
    </row>
    <row r="979" spans="1:2" x14ac:dyDescent="0.35">
      <c r="A979" s="505"/>
      <c r="B979" s="505"/>
    </row>
    <row r="980" spans="1:2" x14ac:dyDescent="0.35">
      <c r="A980" s="505"/>
      <c r="B980" s="505"/>
    </row>
    <row r="981" spans="1:2" x14ac:dyDescent="0.35">
      <c r="A981" s="505"/>
      <c r="B981" s="505"/>
    </row>
    <row r="982" spans="1:2" x14ac:dyDescent="0.35">
      <c r="A982" s="505"/>
      <c r="B982" s="505"/>
    </row>
    <row r="983" spans="1:2" x14ac:dyDescent="0.35">
      <c r="A983" s="505"/>
      <c r="B983" s="505"/>
    </row>
    <row r="984" spans="1:2" x14ac:dyDescent="0.35">
      <c r="A984" s="505"/>
      <c r="B984" s="505"/>
    </row>
    <row r="985" spans="1:2" x14ac:dyDescent="0.35">
      <c r="A985" s="505"/>
      <c r="B985" s="505"/>
    </row>
    <row r="986" spans="1:2" x14ac:dyDescent="0.35">
      <c r="A986" s="505"/>
      <c r="B986" s="505"/>
    </row>
    <row r="987" spans="1:2" x14ac:dyDescent="0.35">
      <c r="A987" s="505"/>
      <c r="B987" s="505"/>
    </row>
    <row r="988" spans="1:2" x14ac:dyDescent="0.35">
      <c r="A988" s="505"/>
      <c r="B988" s="505"/>
    </row>
    <row r="989" spans="1:2" x14ac:dyDescent="0.35">
      <c r="A989" s="505"/>
      <c r="B989" s="505"/>
    </row>
    <row r="990" spans="1:2" x14ac:dyDescent="0.35">
      <c r="A990" s="505"/>
      <c r="B990" s="505"/>
    </row>
    <row r="991" spans="1:2" x14ac:dyDescent="0.35">
      <c r="A991" s="505"/>
      <c r="B991" s="505"/>
    </row>
    <row r="992" spans="1:2" x14ac:dyDescent="0.35">
      <c r="A992" s="505"/>
      <c r="B992" s="505"/>
    </row>
    <row r="993" spans="1:2" x14ac:dyDescent="0.35">
      <c r="A993" s="505"/>
      <c r="B993" s="505"/>
    </row>
    <row r="994" spans="1:2" x14ac:dyDescent="0.35">
      <c r="A994" s="505"/>
      <c r="B994" s="505"/>
    </row>
    <row r="995" spans="1:2" x14ac:dyDescent="0.35">
      <c r="A995" s="505"/>
      <c r="B995" s="505"/>
    </row>
    <row r="996" spans="1:2" x14ac:dyDescent="0.35">
      <c r="A996" s="505"/>
      <c r="B996" s="505"/>
    </row>
    <row r="997" spans="1:2" x14ac:dyDescent="0.35">
      <c r="A997" s="505"/>
      <c r="B997" s="505"/>
    </row>
    <row r="998" spans="1:2" x14ac:dyDescent="0.35">
      <c r="A998" s="505"/>
      <c r="B998" s="505"/>
    </row>
    <row r="999" spans="1:2" x14ac:dyDescent="0.35">
      <c r="A999" s="505"/>
      <c r="B999" s="505"/>
    </row>
    <row r="1000" spans="1:2" x14ac:dyDescent="0.35">
      <c r="A1000" s="505"/>
      <c r="B1000" s="505"/>
    </row>
    <row r="1001" spans="1:2" x14ac:dyDescent="0.35">
      <c r="A1001" s="505"/>
      <c r="B1001" s="505"/>
    </row>
    <row r="1002" spans="1:2" x14ac:dyDescent="0.35">
      <c r="A1002" s="505"/>
      <c r="B1002" s="505"/>
    </row>
    <row r="1003" spans="1:2" x14ac:dyDescent="0.35">
      <c r="A1003" s="505"/>
      <c r="B1003" s="505"/>
    </row>
    <row r="1004" spans="1:2" x14ac:dyDescent="0.35">
      <c r="A1004" s="505"/>
      <c r="B1004" s="505"/>
    </row>
    <row r="1005" spans="1:2" x14ac:dyDescent="0.35">
      <c r="A1005" s="505"/>
      <c r="B1005" s="505"/>
    </row>
    <row r="1006" spans="1:2" x14ac:dyDescent="0.35">
      <c r="A1006" s="505"/>
      <c r="B1006" s="505"/>
    </row>
    <row r="1007" spans="1:2" x14ac:dyDescent="0.35">
      <c r="A1007" s="505"/>
      <c r="B1007" s="505"/>
    </row>
    <row r="1008" spans="1:2" x14ac:dyDescent="0.35">
      <c r="A1008" s="505"/>
      <c r="B1008" s="505"/>
    </row>
    <row r="1009" spans="1:2" x14ac:dyDescent="0.35">
      <c r="A1009" s="505"/>
      <c r="B1009" s="505"/>
    </row>
    <row r="1010" spans="1:2" x14ac:dyDescent="0.35">
      <c r="A1010" s="505"/>
      <c r="B1010" s="505"/>
    </row>
    <row r="1011" spans="1:2" x14ac:dyDescent="0.35">
      <c r="A1011" s="505"/>
      <c r="B1011" s="505"/>
    </row>
    <row r="1012" spans="1:2" x14ac:dyDescent="0.35">
      <c r="A1012" s="505"/>
      <c r="B1012" s="505"/>
    </row>
    <row r="1013" spans="1:2" x14ac:dyDescent="0.35">
      <c r="A1013" s="505"/>
      <c r="B1013" s="505"/>
    </row>
    <row r="1014" spans="1:2" x14ac:dyDescent="0.35">
      <c r="A1014" s="505"/>
      <c r="B1014" s="505"/>
    </row>
    <row r="1015" spans="1:2" x14ac:dyDescent="0.35">
      <c r="A1015" s="505"/>
      <c r="B1015" s="505"/>
    </row>
    <row r="1016" spans="1:2" x14ac:dyDescent="0.35">
      <c r="A1016" s="505"/>
      <c r="B1016" s="505"/>
    </row>
    <row r="1017" spans="1:2" x14ac:dyDescent="0.35">
      <c r="A1017" s="505"/>
      <c r="B1017" s="505"/>
    </row>
    <row r="1018" spans="1:2" x14ac:dyDescent="0.35">
      <c r="A1018" s="505"/>
      <c r="B1018" s="505"/>
    </row>
    <row r="1019" spans="1:2" x14ac:dyDescent="0.35">
      <c r="A1019" s="505"/>
      <c r="B1019" s="505"/>
    </row>
    <row r="1020" spans="1:2" x14ac:dyDescent="0.35">
      <c r="A1020" s="505"/>
      <c r="B1020" s="505"/>
    </row>
    <row r="1021" spans="1:2" x14ac:dyDescent="0.35">
      <c r="A1021" s="505"/>
      <c r="B1021" s="505"/>
    </row>
    <row r="1022" spans="1:2" x14ac:dyDescent="0.35">
      <c r="A1022" s="505"/>
      <c r="B1022" s="505"/>
    </row>
    <row r="1023" spans="1:2" x14ac:dyDescent="0.35">
      <c r="A1023" s="505"/>
      <c r="B1023" s="505"/>
    </row>
    <row r="1024" spans="1:2" x14ac:dyDescent="0.35">
      <c r="A1024" s="505"/>
      <c r="B1024" s="505"/>
    </row>
    <row r="1025" spans="1:2" x14ac:dyDescent="0.35">
      <c r="A1025" s="505"/>
      <c r="B1025" s="505"/>
    </row>
    <row r="1026" spans="1:2" x14ac:dyDescent="0.35">
      <c r="A1026" s="505"/>
      <c r="B1026" s="505"/>
    </row>
    <row r="1027" spans="1:2" x14ac:dyDescent="0.35">
      <c r="A1027" s="505"/>
      <c r="B1027" s="505"/>
    </row>
    <row r="1028" spans="1:2" x14ac:dyDescent="0.35">
      <c r="A1028" s="505"/>
      <c r="B1028" s="505"/>
    </row>
    <row r="1029" spans="1:2" x14ac:dyDescent="0.35">
      <c r="A1029" s="505"/>
      <c r="B1029" s="505"/>
    </row>
    <row r="1030" spans="1:2" x14ac:dyDescent="0.35">
      <c r="A1030" s="505"/>
      <c r="B1030" s="505"/>
    </row>
    <row r="1031" spans="1:2" x14ac:dyDescent="0.35">
      <c r="A1031" s="505"/>
      <c r="B1031" s="505"/>
    </row>
    <row r="1032" spans="1:2" x14ac:dyDescent="0.35">
      <c r="A1032" s="505"/>
      <c r="B1032" s="505"/>
    </row>
    <row r="1033" spans="1:2" x14ac:dyDescent="0.35">
      <c r="A1033" s="505"/>
      <c r="B1033" s="505"/>
    </row>
    <row r="1034" spans="1:2" x14ac:dyDescent="0.35">
      <c r="A1034" s="505"/>
      <c r="B1034" s="505"/>
    </row>
    <row r="1035" spans="1:2" x14ac:dyDescent="0.35">
      <c r="A1035" s="505"/>
      <c r="B1035" s="505"/>
    </row>
    <row r="1036" spans="1:2" x14ac:dyDescent="0.35">
      <c r="A1036" s="505"/>
      <c r="B1036" s="505"/>
    </row>
    <row r="1037" spans="1:2" x14ac:dyDescent="0.35">
      <c r="A1037" s="505"/>
      <c r="B1037" s="505"/>
    </row>
    <row r="1038" spans="1:2" x14ac:dyDescent="0.35">
      <c r="A1038" s="505"/>
      <c r="B1038" s="505"/>
    </row>
    <row r="1039" spans="1:2" x14ac:dyDescent="0.35">
      <c r="A1039" s="505"/>
      <c r="B1039" s="505"/>
    </row>
    <row r="1040" spans="1:2" x14ac:dyDescent="0.35">
      <c r="A1040" s="505"/>
      <c r="B1040" s="505"/>
    </row>
    <row r="1041" spans="1:2" x14ac:dyDescent="0.35">
      <c r="A1041" s="505"/>
      <c r="B1041" s="505"/>
    </row>
    <row r="1042" spans="1:2" x14ac:dyDescent="0.35">
      <c r="A1042" s="505"/>
      <c r="B1042" s="505"/>
    </row>
    <row r="1043" spans="1:2" x14ac:dyDescent="0.35">
      <c r="A1043" s="505"/>
      <c r="B1043" s="505"/>
    </row>
    <row r="1044" spans="1:2" x14ac:dyDescent="0.35">
      <c r="A1044" s="505"/>
      <c r="B1044" s="505"/>
    </row>
    <row r="1045" spans="1:2" x14ac:dyDescent="0.35">
      <c r="A1045" s="505"/>
      <c r="B1045" s="505"/>
    </row>
    <row r="1046" spans="1:2" x14ac:dyDescent="0.35">
      <c r="A1046" s="505"/>
      <c r="B1046" s="505"/>
    </row>
    <row r="1047" spans="1:2" x14ac:dyDescent="0.35">
      <c r="A1047" s="505"/>
      <c r="B1047" s="505"/>
    </row>
    <row r="1048" spans="1:2" x14ac:dyDescent="0.35">
      <c r="A1048" s="505"/>
      <c r="B1048" s="505"/>
    </row>
    <row r="1049" spans="1:2" x14ac:dyDescent="0.35">
      <c r="A1049" s="505"/>
      <c r="B1049" s="505"/>
    </row>
    <row r="1050" spans="1:2" x14ac:dyDescent="0.35">
      <c r="A1050" s="505"/>
      <c r="B1050" s="505"/>
    </row>
    <row r="1051" spans="1:2" x14ac:dyDescent="0.35">
      <c r="A1051" s="505"/>
      <c r="B1051" s="505"/>
    </row>
    <row r="1052" spans="1:2" x14ac:dyDescent="0.35">
      <c r="A1052" s="505"/>
      <c r="B1052" s="505"/>
    </row>
    <row r="1053" spans="1:2" x14ac:dyDescent="0.35">
      <c r="A1053" s="505"/>
      <c r="B1053" s="505"/>
    </row>
    <row r="1054" spans="1:2" x14ac:dyDescent="0.35">
      <c r="A1054" s="505"/>
      <c r="B1054" s="505"/>
    </row>
    <row r="1055" spans="1:2" x14ac:dyDescent="0.35">
      <c r="A1055" s="505"/>
      <c r="B1055" s="505"/>
    </row>
    <row r="1056" spans="1:2" x14ac:dyDescent="0.35">
      <c r="A1056" s="505"/>
      <c r="B1056" s="505"/>
    </row>
    <row r="1057" spans="1:2" x14ac:dyDescent="0.35">
      <c r="A1057" s="505"/>
      <c r="B1057" s="505"/>
    </row>
    <row r="1058" spans="1:2" x14ac:dyDescent="0.35">
      <c r="A1058" s="505"/>
      <c r="B1058" s="505"/>
    </row>
    <row r="1059" spans="1:2" x14ac:dyDescent="0.35">
      <c r="A1059" s="505"/>
      <c r="B1059" s="505"/>
    </row>
    <row r="1060" spans="1:2" x14ac:dyDescent="0.35">
      <c r="A1060" s="505"/>
      <c r="B1060" s="505"/>
    </row>
    <row r="1061" spans="1:2" x14ac:dyDescent="0.35">
      <c r="A1061" s="505"/>
      <c r="B1061" s="505"/>
    </row>
    <row r="1062" spans="1:2" x14ac:dyDescent="0.35">
      <c r="A1062" s="505"/>
      <c r="B1062" s="505"/>
    </row>
    <row r="1063" spans="1:2" x14ac:dyDescent="0.35">
      <c r="A1063" s="505"/>
      <c r="B1063" s="505"/>
    </row>
    <row r="1064" spans="1:2" x14ac:dyDescent="0.35">
      <c r="A1064" s="505"/>
      <c r="B1064" s="505"/>
    </row>
    <row r="1065" spans="1:2" x14ac:dyDescent="0.35">
      <c r="A1065" s="505"/>
      <c r="B1065" s="505"/>
    </row>
    <row r="1066" spans="1:2" x14ac:dyDescent="0.35">
      <c r="A1066" s="505"/>
      <c r="B1066" s="505"/>
    </row>
    <row r="1067" spans="1:2" x14ac:dyDescent="0.35">
      <c r="A1067" s="505"/>
      <c r="B1067" s="505"/>
    </row>
    <row r="1068" spans="1:2" x14ac:dyDescent="0.35">
      <c r="A1068" s="505"/>
      <c r="B1068" s="505"/>
    </row>
    <row r="1069" spans="1:2" x14ac:dyDescent="0.35">
      <c r="A1069" s="505"/>
      <c r="B1069" s="505"/>
    </row>
    <row r="1070" spans="1:2" x14ac:dyDescent="0.35">
      <c r="A1070" s="505"/>
      <c r="B1070" s="505"/>
    </row>
    <row r="1071" spans="1:2" x14ac:dyDescent="0.35">
      <c r="A1071" s="505"/>
      <c r="B1071" s="505"/>
    </row>
    <row r="1072" spans="1:2" x14ac:dyDescent="0.35">
      <c r="A1072" s="505"/>
      <c r="B1072" s="505"/>
    </row>
    <row r="1073" spans="1:2" x14ac:dyDescent="0.35">
      <c r="A1073" s="505"/>
      <c r="B1073" s="505"/>
    </row>
    <row r="1074" spans="1:2" x14ac:dyDescent="0.35">
      <c r="A1074" s="505"/>
      <c r="B1074" s="505"/>
    </row>
    <row r="1075" spans="1:2" x14ac:dyDescent="0.35">
      <c r="A1075" s="505"/>
      <c r="B1075" s="505"/>
    </row>
    <row r="1076" spans="1:2" x14ac:dyDescent="0.35">
      <c r="A1076" s="505"/>
      <c r="B1076" s="505"/>
    </row>
    <row r="1077" spans="1:2" x14ac:dyDescent="0.35">
      <c r="A1077" s="505"/>
      <c r="B1077" s="505"/>
    </row>
    <row r="1078" spans="1:2" x14ac:dyDescent="0.35">
      <c r="A1078" s="505"/>
      <c r="B1078" s="505"/>
    </row>
    <row r="1079" spans="1:2" x14ac:dyDescent="0.35">
      <c r="A1079" s="505"/>
      <c r="B1079" s="505"/>
    </row>
    <row r="1080" spans="1:2" x14ac:dyDescent="0.35">
      <c r="A1080" s="505"/>
      <c r="B1080" s="505"/>
    </row>
    <row r="1081" spans="1:2" x14ac:dyDescent="0.35">
      <c r="A1081" s="505"/>
      <c r="B1081" s="505"/>
    </row>
    <row r="1082" spans="1:2" x14ac:dyDescent="0.35">
      <c r="A1082" s="505"/>
      <c r="B1082" s="505"/>
    </row>
    <row r="1083" spans="1:2" x14ac:dyDescent="0.35">
      <c r="A1083" s="505"/>
      <c r="B1083" s="505"/>
    </row>
    <row r="1084" spans="1:2" x14ac:dyDescent="0.35">
      <c r="A1084" s="505"/>
      <c r="B1084" s="505"/>
    </row>
    <row r="1085" spans="1:2" x14ac:dyDescent="0.35">
      <c r="A1085" s="505"/>
      <c r="B1085" s="505"/>
    </row>
    <row r="1086" spans="1:2" x14ac:dyDescent="0.35">
      <c r="A1086" s="505"/>
      <c r="B1086" s="505"/>
    </row>
    <row r="1087" spans="1:2" x14ac:dyDescent="0.35">
      <c r="A1087" s="505"/>
      <c r="B1087" s="505"/>
    </row>
    <row r="1088" spans="1:2" x14ac:dyDescent="0.35">
      <c r="A1088" s="505"/>
      <c r="B1088" s="505"/>
    </row>
    <row r="1089" spans="1:2" x14ac:dyDescent="0.35">
      <c r="A1089" s="505"/>
      <c r="B1089" s="505"/>
    </row>
    <row r="1090" spans="1:2" x14ac:dyDescent="0.35">
      <c r="A1090" s="505"/>
      <c r="B1090" s="505"/>
    </row>
    <row r="1091" spans="1:2" x14ac:dyDescent="0.35">
      <c r="A1091" s="505"/>
      <c r="B1091" s="505"/>
    </row>
    <row r="1092" spans="1:2" x14ac:dyDescent="0.35">
      <c r="A1092" s="505"/>
      <c r="B1092" s="505"/>
    </row>
    <row r="1093" spans="1:2" x14ac:dyDescent="0.35">
      <c r="A1093" s="505"/>
      <c r="B1093" s="505"/>
    </row>
    <row r="1094" spans="1:2" x14ac:dyDescent="0.35">
      <c r="A1094" s="505"/>
      <c r="B1094" s="505"/>
    </row>
    <row r="1095" spans="1:2" x14ac:dyDescent="0.35">
      <c r="A1095" s="505"/>
      <c r="B1095" s="505"/>
    </row>
    <row r="1096" spans="1:2" x14ac:dyDescent="0.35">
      <c r="A1096" s="505"/>
      <c r="B1096" s="505"/>
    </row>
    <row r="1097" spans="1:2" x14ac:dyDescent="0.35">
      <c r="A1097" s="505"/>
      <c r="B1097" s="505"/>
    </row>
    <row r="1098" spans="1:2" x14ac:dyDescent="0.35">
      <c r="A1098" s="505"/>
      <c r="B1098" s="505"/>
    </row>
    <row r="1099" spans="1:2" x14ac:dyDescent="0.35">
      <c r="A1099" s="505"/>
      <c r="B1099" s="505"/>
    </row>
    <row r="1100" spans="1:2" x14ac:dyDescent="0.35">
      <c r="A1100" s="505"/>
      <c r="B1100" s="505"/>
    </row>
    <row r="1101" spans="1:2" x14ac:dyDescent="0.35">
      <c r="A1101" s="505"/>
      <c r="B1101" s="505"/>
    </row>
    <row r="1102" spans="1:2" x14ac:dyDescent="0.35">
      <c r="A1102" s="505"/>
      <c r="B1102" s="505"/>
    </row>
    <row r="1103" spans="1:2" x14ac:dyDescent="0.35">
      <c r="A1103" s="505"/>
      <c r="B1103" s="505"/>
    </row>
    <row r="1104" spans="1:2" x14ac:dyDescent="0.35">
      <c r="A1104" s="505"/>
      <c r="B1104" s="505"/>
    </row>
    <row r="1105" spans="1:2" x14ac:dyDescent="0.35">
      <c r="A1105" s="505"/>
      <c r="B1105" s="505"/>
    </row>
    <row r="1106" spans="1:2" x14ac:dyDescent="0.35">
      <c r="A1106" s="505"/>
      <c r="B1106" s="505"/>
    </row>
    <row r="1107" spans="1:2" x14ac:dyDescent="0.35">
      <c r="A1107" s="505"/>
      <c r="B1107" s="505"/>
    </row>
    <row r="1108" spans="1:2" x14ac:dyDescent="0.35">
      <c r="A1108" s="505"/>
      <c r="B1108" s="505"/>
    </row>
    <row r="1109" spans="1:2" x14ac:dyDescent="0.35">
      <c r="A1109" s="505"/>
      <c r="B1109" s="505"/>
    </row>
    <row r="1110" spans="1:2" x14ac:dyDescent="0.35">
      <c r="A1110" s="505"/>
      <c r="B1110" s="505"/>
    </row>
    <row r="1111" spans="1:2" x14ac:dyDescent="0.35">
      <c r="A1111" s="505"/>
      <c r="B1111" s="505"/>
    </row>
    <row r="1112" spans="1:2" x14ac:dyDescent="0.35">
      <c r="A1112" s="505"/>
      <c r="B1112" s="505"/>
    </row>
    <row r="1113" spans="1:2" x14ac:dyDescent="0.35">
      <c r="A1113" s="505"/>
      <c r="B1113" s="505"/>
    </row>
    <row r="1114" spans="1:2" x14ac:dyDescent="0.35">
      <c r="A1114" s="505"/>
      <c r="B1114" s="505"/>
    </row>
    <row r="1115" spans="1:2" x14ac:dyDescent="0.35">
      <c r="A1115" s="505"/>
      <c r="B1115" s="505"/>
    </row>
    <row r="1116" spans="1:2" x14ac:dyDescent="0.35">
      <c r="A1116" s="505"/>
      <c r="B1116" s="505"/>
    </row>
    <row r="1117" spans="1:2" x14ac:dyDescent="0.35">
      <c r="A1117" s="505"/>
      <c r="B1117" s="505"/>
    </row>
    <row r="1118" spans="1:2" x14ac:dyDescent="0.35">
      <c r="A1118" s="505"/>
      <c r="B1118" s="505"/>
    </row>
    <row r="1119" spans="1:2" x14ac:dyDescent="0.35">
      <c r="A1119" s="505"/>
      <c r="B1119" s="505"/>
    </row>
    <row r="1120" spans="1:2" x14ac:dyDescent="0.35">
      <c r="A1120" s="505"/>
      <c r="B1120" s="505"/>
    </row>
    <row r="1121" spans="1:2" x14ac:dyDescent="0.35">
      <c r="A1121" s="505"/>
      <c r="B1121" s="505"/>
    </row>
    <row r="1122" spans="1:2" x14ac:dyDescent="0.35">
      <c r="A1122" s="505"/>
      <c r="B1122" s="505"/>
    </row>
    <row r="1123" spans="1:2" x14ac:dyDescent="0.35">
      <c r="A1123" s="505"/>
      <c r="B1123" s="505"/>
    </row>
    <row r="1124" spans="1:2" x14ac:dyDescent="0.35">
      <c r="A1124" s="505"/>
      <c r="B1124" s="505"/>
    </row>
    <row r="1125" spans="1:2" x14ac:dyDescent="0.35">
      <c r="A1125" s="505"/>
      <c r="B1125" s="505"/>
    </row>
    <row r="1126" spans="1:2" x14ac:dyDescent="0.35">
      <c r="A1126" s="505"/>
      <c r="B1126" s="505"/>
    </row>
    <row r="1127" spans="1:2" x14ac:dyDescent="0.35">
      <c r="A1127" s="505"/>
      <c r="B1127" s="505"/>
    </row>
    <row r="1128" spans="1:2" x14ac:dyDescent="0.35">
      <c r="A1128" s="505"/>
      <c r="B1128" s="505"/>
    </row>
    <row r="1129" spans="1:2" x14ac:dyDescent="0.35">
      <c r="A1129" s="505"/>
      <c r="B1129" s="505"/>
    </row>
    <row r="1130" spans="1:2" x14ac:dyDescent="0.35">
      <c r="A1130" s="505"/>
      <c r="B1130" s="505"/>
    </row>
    <row r="1131" spans="1:2" x14ac:dyDescent="0.35">
      <c r="A1131" s="505"/>
      <c r="B1131" s="505"/>
    </row>
    <row r="1132" spans="1:2" x14ac:dyDescent="0.35">
      <c r="A1132" s="505"/>
      <c r="B1132" s="505"/>
    </row>
    <row r="1133" spans="1:2" x14ac:dyDescent="0.35">
      <c r="A1133" s="505"/>
      <c r="B1133" s="505"/>
    </row>
    <row r="1134" spans="1:2" x14ac:dyDescent="0.35">
      <c r="A1134" s="505"/>
      <c r="B1134" s="505"/>
    </row>
    <row r="1135" spans="1:2" x14ac:dyDescent="0.35">
      <c r="A1135" s="505"/>
      <c r="B1135" s="505"/>
    </row>
    <row r="1136" spans="1:2" x14ac:dyDescent="0.35">
      <c r="A1136" s="505"/>
      <c r="B1136" s="505"/>
    </row>
    <row r="1137" spans="1:2" x14ac:dyDescent="0.35">
      <c r="A1137" s="505"/>
      <c r="B1137" s="505"/>
    </row>
    <row r="1138" spans="1:2" x14ac:dyDescent="0.35">
      <c r="A1138" s="505"/>
      <c r="B1138" s="505"/>
    </row>
    <row r="1139" spans="1:2" x14ac:dyDescent="0.35">
      <c r="A1139" s="505"/>
      <c r="B1139" s="505"/>
    </row>
    <row r="1140" spans="1:2" x14ac:dyDescent="0.35">
      <c r="A1140" s="505"/>
      <c r="B1140" s="505"/>
    </row>
    <row r="1141" spans="1:2" x14ac:dyDescent="0.35">
      <c r="A1141" s="505"/>
      <c r="B1141" s="505"/>
    </row>
    <row r="1142" spans="1:2" x14ac:dyDescent="0.35">
      <c r="A1142" s="505"/>
      <c r="B1142" s="505"/>
    </row>
    <row r="1143" spans="1:2" x14ac:dyDescent="0.35">
      <c r="A1143" s="505"/>
      <c r="B1143" s="505"/>
    </row>
    <row r="1144" spans="1:2" x14ac:dyDescent="0.35">
      <c r="A1144" s="505"/>
      <c r="B1144" s="505"/>
    </row>
    <row r="1145" spans="1:2" x14ac:dyDescent="0.35">
      <c r="A1145" s="505"/>
      <c r="B1145" s="505"/>
    </row>
    <row r="1146" spans="1:2" x14ac:dyDescent="0.35">
      <c r="A1146" s="505"/>
      <c r="B1146" s="505"/>
    </row>
    <row r="1147" spans="1:2" x14ac:dyDescent="0.35">
      <c r="A1147" s="505"/>
      <c r="B1147" s="505"/>
    </row>
    <row r="1148" spans="1:2" x14ac:dyDescent="0.35">
      <c r="A1148" s="505"/>
      <c r="B1148" s="505"/>
    </row>
    <row r="1149" spans="1:2" x14ac:dyDescent="0.35">
      <c r="A1149" s="505"/>
      <c r="B1149" s="505"/>
    </row>
    <row r="1150" spans="1:2" x14ac:dyDescent="0.35">
      <c r="A1150" s="505"/>
      <c r="B1150" s="505"/>
    </row>
    <row r="1151" spans="1:2" x14ac:dyDescent="0.35">
      <c r="A1151" s="505"/>
      <c r="B1151" s="505"/>
    </row>
    <row r="1152" spans="1:2" x14ac:dyDescent="0.35">
      <c r="A1152" s="505"/>
      <c r="B1152" s="505"/>
    </row>
    <row r="1153" spans="1:2" x14ac:dyDescent="0.35">
      <c r="A1153" s="505"/>
      <c r="B1153" s="505"/>
    </row>
    <row r="1154" spans="1:2" x14ac:dyDescent="0.35">
      <c r="A1154" s="505"/>
      <c r="B1154" s="505"/>
    </row>
    <row r="1155" spans="1:2" x14ac:dyDescent="0.35">
      <c r="A1155" s="505"/>
      <c r="B1155" s="505"/>
    </row>
    <row r="1156" spans="1:2" x14ac:dyDescent="0.35">
      <c r="A1156" s="505"/>
      <c r="B1156" s="505"/>
    </row>
    <row r="1157" spans="1:2" x14ac:dyDescent="0.35">
      <c r="A1157" s="505"/>
      <c r="B1157" s="505"/>
    </row>
    <row r="1158" spans="1:2" x14ac:dyDescent="0.35">
      <c r="A1158" s="505"/>
      <c r="B1158" s="505"/>
    </row>
    <row r="1159" spans="1:2" x14ac:dyDescent="0.35">
      <c r="A1159" s="505"/>
      <c r="B1159" s="505"/>
    </row>
    <row r="1160" spans="1:2" x14ac:dyDescent="0.35">
      <c r="A1160" s="505"/>
      <c r="B1160" s="505"/>
    </row>
    <row r="1161" spans="1:2" x14ac:dyDescent="0.35">
      <c r="A1161" s="505"/>
      <c r="B1161" s="505"/>
    </row>
    <row r="1162" spans="1:2" x14ac:dyDescent="0.35">
      <c r="A1162" s="505"/>
      <c r="B1162" s="505"/>
    </row>
    <row r="1163" spans="1:2" x14ac:dyDescent="0.35">
      <c r="A1163" s="505"/>
      <c r="B1163" s="505"/>
    </row>
    <row r="1164" spans="1:2" x14ac:dyDescent="0.35">
      <c r="A1164" s="505"/>
      <c r="B1164" s="505"/>
    </row>
    <row r="1165" spans="1:2" x14ac:dyDescent="0.35">
      <c r="A1165" s="505"/>
      <c r="B1165" s="505"/>
    </row>
    <row r="1166" spans="1:2" x14ac:dyDescent="0.35">
      <c r="A1166" s="505"/>
      <c r="B1166" s="505"/>
    </row>
    <row r="1167" spans="1:2" x14ac:dyDescent="0.35">
      <c r="A1167" s="505"/>
      <c r="B1167" s="505"/>
    </row>
    <row r="1168" spans="1:2" x14ac:dyDescent="0.35">
      <c r="A1168" s="505"/>
      <c r="B1168" s="505"/>
    </row>
    <row r="1169" spans="1:2" x14ac:dyDescent="0.35">
      <c r="A1169" s="505"/>
      <c r="B1169" s="505"/>
    </row>
    <row r="1170" spans="1:2" x14ac:dyDescent="0.35">
      <c r="A1170" s="505"/>
      <c r="B1170" s="505"/>
    </row>
    <row r="1171" spans="1:2" x14ac:dyDescent="0.35">
      <c r="A1171" s="505"/>
      <c r="B1171" s="505"/>
    </row>
    <row r="1172" spans="1:2" x14ac:dyDescent="0.35">
      <c r="A1172" s="505"/>
      <c r="B1172" s="505"/>
    </row>
    <row r="1173" spans="1:2" x14ac:dyDescent="0.35">
      <c r="A1173" s="505"/>
      <c r="B1173" s="505"/>
    </row>
    <row r="1174" spans="1:2" x14ac:dyDescent="0.35">
      <c r="A1174" s="505"/>
      <c r="B1174" s="505"/>
    </row>
    <row r="1175" spans="1:2" x14ac:dyDescent="0.35">
      <c r="A1175" s="505"/>
      <c r="B1175" s="505"/>
    </row>
    <row r="1176" spans="1:2" x14ac:dyDescent="0.35">
      <c r="A1176" s="505"/>
      <c r="B1176" s="505"/>
    </row>
    <row r="1177" spans="1:2" x14ac:dyDescent="0.35">
      <c r="A1177" s="505"/>
      <c r="B1177" s="505"/>
    </row>
    <row r="1178" spans="1:2" x14ac:dyDescent="0.35">
      <c r="A1178" s="505"/>
      <c r="B1178" s="505"/>
    </row>
    <row r="1179" spans="1:2" x14ac:dyDescent="0.35">
      <c r="A1179" s="505"/>
      <c r="B1179" s="505"/>
    </row>
    <row r="1180" spans="1:2" x14ac:dyDescent="0.35">
      <c r="A1180" s="505"/>
      <c r="B1180" s="505"/>
    </row>
    <row r="1181" spans="1:2" x14ac:dyDescent="0.35">
      <c r="A1181" s="505"/>
      <c r="B1181" s="505"/>
    </row>
    <row r="1182" spans="1:2" x14ac:dyDescent="0.35">
      <c r="A1182" s="505"/>
      <c r="B1182" s="505"/>
    </row>
    <row r="1183" spans="1:2" x14ac:dyDescent="0.35">
      <c r="A1183" s="505"/>
      <c r="B1183" s="505"/>
    </row>
    <row r="1184" spans="1:2" x14ac:dyDescent="0.35">
      <c r="A1184" s="505"/>
      <c r="B1184" s="505"/>
    </row>
    <row r="1185" spans="1:2" x14ac:dyDescent="0.35">
      <c r="A1185" s="505"/>
      <c r="B1185" s="505"/>
    </row>
    <row r="1186" spans="1:2" x14ac:dyDescent="0.35">
      <c r="A1186" s="505"/>
      <c r="B1186" s="505"/>
    </row>
    <row r="1187" spans="1:2" x14ac:dyDescent="0.35">
      <c r="A1187" s="505"/>
      <c r="B1187" s="505"/>
    </row>
    <row r="1188" spans="1:2" x14ac:dyDescent="0.35">
      <c r="A1188" s="505"/>
      <c r="B1188" s="505"/>
    </row>
    <row r="1189" spans="1:2" x14ac:dyDescent="0.35">
      <c r="A1189" s="505"/>
      <c r="B1189" s="505"/>
    </row>
    <row r="1190" spans="1:2" x14ac:dyDescent="0.35">
      <c r="A1190" s="505"/>
      <c r="B1190" s="505"/>
    </row>
    <row r="1191" spans="1:2" x14ac:dyDescent="0.35">
      <c r="A1191" s="505"/>
      <c r="B1191" s="505"/>
    </row>
    <row r="1192" spans="1:2" x14ac:dyDescent="0.35">
      <c r="A1192" s="505"/>
      <c r="B1192" s="505"/>
    </row>
    <row r="1193" spans="1:2" x14ac:dyDescent="0.35">
      <c r="A1193" s="505"/>
      <c r="B1193" s="505"/>
    </row>
    <row r="1194" spans="1:2" x14ac:dyDescent="0.35">
      <c r="A1194" s="505"/>
      <c r="B1194" s="505"/>
    </row>
    <row r="1195" spans="1:2" x14ac:dyDescent="0.35">
      <c r="A1195" s="505"/>
      <c r="B1195" s="505"/>
    </row>
    <row r="1196" spans="1:2" x14ac:dyDescent="0.35">
      <c r="A1196" s="505"/>
      <c r="B1196" s="505"/>
    </row>
    <row r="1197" spans="1:2" x14ac:dyDescent="0.35">
      <c r="A1197" s="505"/>
      <c r="B1197" s="505"/>
    </row>
    <row r="1198" spans="1:2" x14ac:dyDescent="0.35">
      <c r="A1198" s="505"/>
      <c r="B1198" s="505"/>
    </row>
    <row r="1199" spans="1:2" x14ac:dyDescent="0.35">
      <c r="A1199" s="505"/>
      <c r="B1199" s="505"/>
    </row>
    <row r="1200" spans="1:2" x14ac:dyDescent="0.35">
      <c r="A1200" s="505"/>
      <c r="B1200" s="505"/>
    </row>
    <row r="1201" spans="1:2" x14ac:dyDescent="0.35">
      <c r="A1201" s="505"/>
      <c r="B1201" s="505"/>
    </row>
    <row r="1202" spans="1:2" x14ac:dyDescent="0.35">
      <c r="A1202" s="505"/>
      <c r="B1202" s="505"/>
    </row>
    <row r="1203" spans="1:2" x14ac:dyDescent="0.35">
      <c r="A1203" s="505"/>
      <c r="B1203" s="505"/>
    </row>
    <row r="1204" spans="1:2" x14ac:dyDescent="0.35">
      <c r="A1204" s="505"/>
      <c r="B1204" s="505"/>
    </row>
    <row r="1205" spans="1:2" x14ac:dyDescent="0.35">
      <c r="A1205" s="505"/>
      <c r="B1205" s="505"/>
    </row>
    <row r="1206" spans="1:2" x14ac:dyDescent="0.35">
      <c r="A1206" s="505"/>
      <c r="B1206" s="505"/>
    </row>
    <row r="1207" spans="1:2" x14ac:dyDescent="0.35">
      <c r="A1207" s="505"/>
      <c r="B1207" s="505"/>
    </row>
    <row r="1208" spans="1:2" x14ac:dyDescent="0.35">
      <c r="A1208" s="505"/>
      <c r="B1208" s="505"/>
    </row>
    <row r="1209" spans="1:2" x14ac:dyDescent="0.35">
      <c r="A1209" s="505"/>
      <c r="B1209" s="505"/>
    </row>
    <row r="1210" spans="1:2" x14ac:dyDescent="0.35">
      <c r="A1210" s="505"/>
      <c r="B1210" s="505"/>
    </row>
    <row r="1211" spans="1:2" x14ac:dyDescent="0.35">
      <c r="A1211" s="505"/>
      <c r="B1211" s="505"/>
    </row>
    <row r="1212" spans="1:2" x14ac:dyDescent="0.35">
      <c r="A1212" s="505"/>
      <c r="B1212" s="505"/>
    </row>
    <row r="1213" spans="1:2" x14ac:dyDescent="0.35">
      <c r="A1213" s="505"/>
      <c r="B1213" s="505"/>
    </row>
    <row r="1214" spans="1:2" x14ac:dyDescent="0.35">
      <c r="A1214" s="505"/>
      <c r="B1214" s="505"/>
    </row>
    <row r="1215" spans="1:2" x14ac:dyDescent="0.35">
      <c r="A1215" s="505"/>
      <c r="B1215" s="505"/>
    </row>
    <row r="1216" spans="1:2" x14ac:dyDescent="0.35">
      <c r="A1216" s="505"/>
      <c r="B1216" s="505"/>
    </row>
    <row r="1217" spans="1:2" x14ac:dyDescent="0.35">
      <c r="A1217" s="505"/>
      <c r="B1217" s="505"/>
    </row>
    <row r="1218" spans="1:2" x14ac:dyDescent="0.35">
      <c r="A1218" s="505"/>
      <c r="B1218" s="505"/>
    </row>
    <row r="1219" spans="1:2" x14ac:dyDescent="0.35">
      <c r="A1219" s="505"/>
      <c r="B1219" s="505"/>
    </row>
    <row r="1220" spans="1:2" x14ac:dyDescent="0.35">
      <c r="A1220" s="505"/>
      <c r="B1220" s="505"/>
    </row>
    <row r="1221" spans="1:2" x14ac:dyDescent="0.35">
      <c r="A1221" s="505"/>
      <c r="B1221" s="505"/>
    </row>
    <row r="1222" spans="1:2" x14ac:dyDescent="0.35">
      <c r="A1222" s="505"/>
      <c r="B1222" s="505"/>
    </row>
    <row r="1223" spans="1:2" x14ac:dyDescent="0.35">
      <c r="A1223" s="505"/>
      <c r="B1223" s="505"/>
    </row>
    <row r="1224" spans="1:2" x14ac:dyDescent="0.35">
      <c r="A1224" s="505"/>
      <c r="B1224" s="505"/>
    </row>
    <row r="1225" spans="1:2" x14ac:dyDescent="0.35">
      <c r="A1225" s="505"/>
      <c r="B1225" s="505"/>
    </row>
    <row r="1226" spans="1:2" x14ac:dyDescent="0.35">
      <c r="A1226" s="505"/>
      <c r="B1226" s="505"/>
    </row>
    <row r="1227" spans="1:2" x14ac:dyDescent="0.35">
      <c r="A1227" s="505"/>
      <c r="B1227" s="505"/>
    </row>
    <row r="1228" spans="1:2" x14ac:dyDescent="0.35">
      <c r="A1228" s="505"/>
      <c r="B1228" s="505"/>
    </row>
    <row r="1229" spans="1:2" x14ac:dyDescent="0.35">
      <c r="A1229" s="505"/>
      <c r="B1229" s="505"/>
    </row>
    <row r="1230" spans="1:2" x14ac:dyDescent="0.35">
      <c r="A1230" s="505"/>
      <c r="B1230" s="505"/>
    </row>
    <row r="1231" spans="1:2" x14ac:dyDescent="0.35">
      <c r="A1231" s="505"/>
      <c r="B1231" s="505"/>
    </row>
    <row r="1232" spans="1:2" x14ac:dyDescent="0.35">
      <c r="A1232" s="505"/>
      <c r="B1232" s="505"/>
    </row>
    <row r="1233" spans="1:2" x14ac:dyDescent="0.35">
      <c r="A1233" s="505"/>
      <c r="B1233" s="505"/>
    </row>
    <row r="1234" spans="1:2" x14ac:dyDescent="0.35">
      <c r="A1234" s="505"/>
      <c r="B1234" s="505"/>
    </row>
    <row r="1235" spans="1:2" x14ac:dyDescent="0.35">
      <c r="A1235" s="505"/>
      <c r="B1235" s="505"/>
    </row>
    <row r="1236" spans="1:2" x14ac:dyDescent="0.35">
      <c r="A1236" s="505"/>
      <c r="B1236" s="505"/>
    </row>
    <row r="1237" spans="1:2" x14ac:dyDescent="0.35">
      <c r="A1237" s="505"/>
      <c r="B1237" s="505"/>
    </row>
    <row r="1238" spans="1:2" x14ac:dyDescent="0.35">
      <c r="A1238" s="505"/>
      <c r="B1238" s="505"/>
    </row>
    <row r="1239" spans="1:2" x14ac:dyDescent="0.35">
      <c r="A1239" s="505"/>
      <c r="B1239" s="505"/>
    </row>
    <row r="1240" spans="1:2" x14ac:dyDescent="0.35">
      <c r="A1240" s="505"/>
      <c r="B1240" s="505"/>
    </row>
    <row r="1241" spans="1:2" x14ac:dyDescent="0.35">
      <c r="A1241" s="505"/>
      <c r="B1241" s="505"/>
    </row>
    <row r="1242" spans="1:2" x14ac:dyDescent="0.35">
      <c r="A1242" s="505"/>
      <c r="B1242" s="505"/>
    </row>
    <row r="1243" spans="1:2" x14ac:dyDescent="0.35">
      <c r="A1243" s="505"/>
      <c r="B1243" s="505"/>
    </row>
    <row r="1244" spans="1:2" x14ac:dyDescent="0.35">
      <c r="A1244" s="505"/>
      <c r="B1244" s="505"/>
    </row>
    <row r="1245" spans="1:2" x14ac:dyDescent="0.35">
      <c r="A1245" s="505"/>
      <c r="B1245" s="505"/>
    </row>
    <row r="1246" spans="1:2" x14ac:dyDescent="0.35">
      <c r="A1246" s="505"/>
      <c r="B1246" s="505"/>
    </row>
    <row r="1247" spans="1:2" x14ac:dyDescent="0.35">
      <c r="A1247" s="505"/>
      <c r="B1247" s="505"/>
    </row>
    <row r="1248" spans="1:2" x14ac:dyDescent="0.35">
      <c r="A1248" s="505"/>
      <c r="B1248" s="505"/>
    </row>
    <row r="1249" spans="1:2" x14ac:dyDescent="0.35">
      <c r="A1249" s="505"/>
      <c r="B1249" s="505"/>
    </row>
    <row r="1250" spans="1:2" x14ac:dyDescent="0.35">
      <c r="A1250" s="505"/>
      <c r="B1250" s="505"/>
    </row>
    <row r="1251" spans="1:2" x14ac:dyDescent="0.35">
      <c r="A1251" s="505"/>
      <c r="B1251" s="505"/>
    </row>
    <row r="1252" spans="1:2" x14ac:dyDescent="0.35">
      <c r="A1252" s="505"/>
      <c r="B1252" s="505"/>
    </row>
    <row r="1253" spans="1:2" x14ac:dyDescent="0.35">
      <c r="A1253" s="505"/>
      <c r="B1253" s="505"/>
    </row>
    <row r="1254" spans="1:2" x14ac:dyDescent="0.35">
      <c r="A1254" s="505"/>
      <c r="B1254" s="505"/>
    </row>
    <row r="1255" spans="1:2" x14ac:dyDescent="0.35">
      <c r="A1255" s="505"/>
      <c r="B1255" s="505"/>
    </row>
    <row r="1256" spans="1:2" x14ac:dyDescent="0.35">
      <c r="A1256" s="505"/>
      <c r="B1256" s="505"/>
    </row>
    <row r="1257" spans="1:2" x14ac:dyDescent="0.35">
      <c r="A1257" s="505"/>
      <c r="B1257" s="505"/>
    </row>
    <row r="1258" spans="1:2" x14ac:dyDescent="0.35">
      <c r="A1258" s="505"/>
      <c r="B1258" s="505"/>
    </row>
    <row r="1259" spans="1:2" x14ac:dyDescent="0.35">
      <c r="A1259" s="505"/>
      <c r="B1259" s="505"/>
    </row>
    <row r="1260" spans="1:2" x14ac:dyDescent="0.35">
      <c r="A1260" s="505"/>
      <c r="B1260" s="505"/>
    </row>
    <row r="1261" spans="1:2" x14ac:dyDescent="0.35">
      <c r="A1261" s="505"/>
      <c r="B1261" s="505"/>
    </row>
    <row r="1262" spans="1:2" x14ac:dyDescent="0.35">
      <c r="A1262" s="505"/>
      <c r="B1262" s="505"/>
    </row>
    <row r="1263" spans="1:2" x14ac:dyDescent="0.35">
      <c r="A1263" s="505"/>
      <c r="B1263" s="505"/>
    </row>
    <row r="1264" spans="1:2" x14ac:dyDescent="0.35">
      <c r="A1264" s="505"/>
      <c r="B1264" s="505"/>
    </row>
    <row r="1265" spans="1:2" x14ac:dyDescent="0.35">
      <c r="A1265" s="505"/>
      <c r="B1265" s="505"/>
    </row>
    <row r="1266" spans="1:2" x14ac:dyDescent="0.35">
      <c r="A1266" s="505"/>
      <c r="B1266" s="505"/>
    </row>
    <row r="1267" spans="1:2" x14ac:dyDescent="0.35">
      <c r="A1267" s="505"/>
      <c r="B1267" s="505"/>
    </row>
    <row r="1268" spans="1:2" x14ac:dyDescent="0.35">
      <c r="A1268" s="505"/>
      <c r="B1268" s="505"/>
    </row>
    <row r="1269" spans="1:2" x14ac:dyDescent="0.35">
      <c r="A1269" s="505"/>
      <c r="B1269" s="505"/>
    </row>
    <row r="1270" spans="1:2" x14ac:dyDescent="0.35">
      <c r="A1270" s="505"/>
      <c r="B1270" s="505"/>
    </row>
    <row r="1271" spans="1:2" x14ac:dyDescent="0.35">
      <c r="A1271" s="505"/>
      <c r="B1271" s="505"/>
    </row>
    <row r="1272" spans="1:2" x14ac:dyDescent="0.35">
      <c r="A1272" s="505"/>
      <c r="B1272" s="505"/>
    </row>
    <row r="1273" spans="1:2" x14ac:dyDescent="0.35">
      <c r="A1273" s="505"/>
      <c r="B1273" s="505"/>
    </row>
    <row r="1274" spans="1:2" x14ac:dyDescent="0.35">
      <c r="A1274" s="505"/>
      <c r="B1274" s="505"/>
    </row>
    <row r="1275" spans="1:2" x14ac:dyDescent="0.35">
      <c r="A1275" s="505"/>
      <c r="B1275" s="505"/>
    </row>
    <row r="1276" spans="1:2" x14ac:dyDescent="0.35">
      <c r="A1276" s="505"/>
      <c r="B1276" s="505"/>
    </row>
    <row r="1277" spans="1:2" x14ac:dyDescent="0.35">
      <c r="A1277" s="505"/>
      <c r="B1277" s="505"/>
    </row>
    <row r="1278" spans="1:2" x14ac:dyDescent="0.35">
      <c r="A1278" s="505"/>
      <c r="B1278" s="505"/>
    </row>
    <row r="1279" spans="1:2" x14ac:dyDescent="0.35">
      <c r="A1279" s="505"/>
      <c r="B1279" s="505"/>
    </row>
    <row r="1280" spans="1:2" x14ac:dyDescent="0.35">
      <c r="A1280" s="505"/>
      <c r="B1280" s="505"/>
    </row>
    <row r="1281" spans="1:2" x14ac:dyDescent="0.35">
      <c r="A1281" s="505"/>
      <c r="B1281" s="505"/>
    </row>
    <row r="1282" spans="1:2" x14ac:dyDescent="0.35">
      <c r="A1282" s="505"/>
      <c r="B1282" s="505"/>
    </row>
    <row r="1283" spans="1:2" x14ac:dyDescent="0.35">
      <c r="A1283" s="505"/>
      <c r="B1283" s="505"/>
    </row>
    <row r="1284" spans="1:2" x14ac:dyDescent="0.35">
      <c r="A1284" s="505"/>
      <c r="B1284" s="505"/>
    </row>
    <row r="1285" spans="1:2" x14ac:dyDescent="0.35">
      <c r="A1285" s="505"/>
      <c r="B1285" s="505"/>
    </row>
    <row r="1286" spans="1:2" x14ac:dyDescent="0.35">
      <c r="A1286" s="505"/>
      <c r="B1286" s="505"/>
    </row>
    <row r="1287" spans="1:2" x14ac:dyDescent="0.35">
      <c r="A1287" s="505"/>
      <c r="B1287" s="505"/>
    </row>
    <row r="1288" spans="1:2" x14ac:dyDescent="0.35">
      <c r="A1288" s="505"/>
      <c r="B1288" s="505"/>
    </row>
    <row r="1289" spans="1:2" x14ac:dyDescent="0.35">
      <c r="A1289" s="505"/>
      <c r="B1289" s="505"/>
    </row>
    <row r="1290" spans="1:2" x14ac:dyDescent="0.35">
      <c r="A1290" s="505"/>
      <c r="B1290" s="505"/>
    </row>
    <row r="1291" spans="1:2" x14ac:dyDescent="0.35">
      <c r="A1291" s="505"/>
      <c r="B1291" s="505"/>
    </row>
    <row r="1292" spans="1:2" x14ac:dyDescent="0.35">
      <c r="A1292" s="505"/>
      <c r="B1292" s="505"/>
    </row>
    <row r="1293" spans="1:2" x14ac:dyDescent="0.35">
      <c r="A1293" s="505"/>
      <c r="B1293" s="505"/>
    </row>
    <row r="1294" spans="1:2" x14ac:dyDescent="0.35">
      <c r="A1294" s="505"/>
      <c r="B1294" s="505"/>
    </row>
    <row r="1295" spans="1:2" x14ac:dyDescent="0.35">
      <c r="A1295" s="505"/>
      <c r="B1295" s="505"/>
    </row>
    <row r="1296" spans="1:2" x14ac:dyDescent="0.35">
      <c r="A1296" s="505"/>
      <c r="B1296" s="505"/>
    </row>
    <row r="1297" spans="1:2" x14ac:dyDescent="0.35">
      <c r="A1297" s="505"/>
      <c r="B1297" s="505"/>
    </row>
    <row r="1298" spans="1:2" x14ac:dyDescent="0.35">
      <c r="A1298" s="505"/>
      <c r="B1298" s="505"/>
    </row>
    <row r="1299" spans="1:2" x14ac:dyDescent="0.35">
      <c r="A1299" s="505"/>
      <c r="B1299" s="505"/>
    </row>
    <row r="1300" spans="1:2" x14ac:dyDescent="0.35">
      <c r="A1300" s="505"/>
      <c r="B1300" s="505"/>
    </row>
    <row r="1301" spans="1:2" x14ac:dyDescent="0.35">
      <c r="A1301" s="505"/>
      <c r="B1301" s="505"/>
    </row>
    <row r="1302" spans="1:2" x14ac:dyDescent="0.35">
      <c r="A1302" s="505"/>
      <c r="B1302" s="505"/>
    </row>
    <row r="1303" spans="1:2" x14ac:dyDescent="0.35">
      <c r="A1303" s="505"/>
      <c r="B1303" s="505"/>
    </row>
    <row r="1304" spans="1:2" x14ac:dyDescent="0.35">
      <c r="A1304" s="505"/>
      <c r="B1304" s="505"/>
    </row>
    <row r="1305" spans="1:2" x14ac:dyDescent="0.35">
      <c r="A1305" s="505"/>
      <c r="B1305" s="505"/>
    </row>
    <row r="1306" spans="1:2" x14ac:dyDescent="0.35">
      <c r="A1306" s="505"/>
      <c r="B1306" s="505"/>
    </row>
    <row r="1307" spans="1:2" x14ac:dyDescent="0.35">
      <c r="A1307" s="505"/>
      <c r="B1307" s="505"/>
    </row>
    <row r="1308" spans="1:2" x14ac:dyDescent="0.35">
      <c r="A1308" s="505"/>
      <c r="B1308" s="505"/>
    </row>
    <row r="1309" spans="1:2" x14ac:dyDescent="0.35">
      <c r="A1309" s="505"/>
      <c r="B1309" s="505"/>
    </row>
    <row r="1310" spans="1:2" x14ac:dyDescent="0.35">
      <c r="A1310" s="505"/>
      <c r="B1310" s="505"/>
    </row>
    <row r="1311" spans="1:2" x14ac:dyDescent="0.35">
      <c r="A1311" s="505"/>
      <c r="B1311" s="505"/>
    </row>
    <row r="1312" spans="1:2" x14ac:dyDescent="0.35">
      <c r="A1312" s="505"/>
      <c r="B1312" s="505"/>
    </row>
    <row r="1313" spans="1:2" x14ac:dyDescent="0.35">
      <c r="A1313" s="505"/>
      <c r="B1313" s="505"/>
    </row>
    <row r="1314" spans="1:2" x14ac:dyDescent="0.35">
      <c r="A1314" s="505"/>
      <c r="B1314" s="505"/>
    </row>
    <row r="1315" spans="1:2" x14ac:dyDescent="0.35">
      <c r="A1315" s="505"/>
      <c r="B1315" s="505"/>
    </row>
    <row r="1316" spans="1:2" x14ac:dyDescent="0.35">
      <c r="A1316" s="505"/>
      <c r="B1316" s="505"/>
    </row>
    <row r="1317" spans="1:2" x14ac:dyDescent="0.35">
      <c r="A1317" s="505"/>
      <c r="B1317" s="505"/>
    </row>
    <row r="1318" spans="1:2" x14ac:dyDescent="0.35">
      <c r="A1318" s="505"/>
      <c r="B1318" s="505"/>
    </row>
    <row r="1319" spans="1:2" x14ac:dyDescent="0.35">
      <c r="A1319" s="505"/>
      <c r="B1319" s="505"/>
    </row>
    <row r="1320" spans="1:2" x14ac:dyDescent="0.35">
      <c r="A1320" s="505"/>
      <c r="B1320" s="505"/>
    </row>
    <row r="1321" spans="1:2" x14ac:dyDescent="0.35">
      <c r="A1321" s="505"/>
      <c r="B1321" s="505"/>
    </row>
    <row r="1322" spans="1:2" x14ac:dyDescent="0.35">
      <c r="A1322" s="505"/>
      <c r="B1322" s="505"/>
    </row>
    <row r="1323" spans="1:2" x14ac:dyDescent="0.35">
      <c r="A1323" s="505"/>
      <c r="B1323" s="505"/>
    </row>
    <row r="1324" spans="1:2" x14ac:dyDescent="0.35">
      <c r="A1324" s="505"/>
      <c r="B1324" s="505"/>
    </row>
    <row r="1325" spans="1:2" x14ac:dyDescent="0.35">
      <c r="A1325" s="505"/>
      <c r="B1325" s="505"/>
    </row>
    <row r="1326" spans="1:2" x14ac:dyDescent="0.35">
      <c r="A1326" s="505"/>
      <c r="B1326" s="505"/>
    </row>
    <row r="1327" spans="1:2" x14ac:dyDescent="0.35">
      <c r="A1327" s="505"/>
      <c r="B1327" s="505"/>
    </row>
    <row r="1328" spans="1:2" x14ac:dyDescent="0.35">
      <c r="A1328" s="505"/>
      <c r="B1328" s="505"/>
    </row>
    <row r="1329" spans="1:2" x14ac:dyDescent="0.35">
      <c r="A1329" s="505"/>
      <c r="B1329" s="505"/>
    </row>
    <row r="1330" spans="1:2" x14ac:dyDescent="0.35">
      <c r="A1330" s="505"/>
      <c r="B1330" s="505"/>
    </row>
    <row r="1331" spans="1:2" x14ac:dyDescent="0.35">
      <c r="A1331" s="505"/>
      <c r="B1331" s="505"/>
    </row>
    <row r="1332" spans="1:2" x14ac:dyDescent="0.35">
      <c r="A1332" s="505"/>
      <c r="B1332" s="505"/>
    </row>
    <row r="1333" spans="1:2" x14ac:dyDescent="0.35">
      <c r="A1333" s="505"/>
      <c r="B1333" s="505"/>
    </row>
    <row r="1334" spans="1:2" x14ac:dyDescent="0.35">
      <c r="A1334" s="505"/>
      <c r="B1334" s="505"/>
    </row>
    <row r="1335" spans="1:2" x14ac:dyDescent="0.35">
      <c r="A1335" s="505"/>
      <c r="B1335" s="505"/>
    </row>
    <row r="1336" spans="1:2" x14ac:dyDescent="0.35">
      <c r="A1336" s="505"/>
      <c r="B1336" s="505"/>
    </row>
    <row r="1337" spans="1:2" x14ac:dyDescent="0.35">
      <c r="A1337" s="505"/>
      <c r="B1337" s="505"/>
    </row>
    <row r="1338" spans="1:2" x14ac:dyDescent="0.35">
      <c r="A1338" s="505"/>
      <c r="B1338" s="505"/>
    </row>
    <row r="1339" spans="1:2" x14ac:dyDescent="0.35">
      <c r="A1339" s="505"/>
      <c r="B1339" s="505"/>
    </row>
    <row r="1340" spans="1:2" x14ac:dyDescent="0.35">
      <c r="A1340" s="505"/>
      <c r="B1340" s="505"/>
    </row>
    <row r="1341" spans="1:2" x14ac:dyDescent="0.35">
      <c r="A1341" s="505"/>
      <c r="B1341" s="505"/>
    </row>
    <row r="1342" spans="1:2" x14ac:dyDescent="0.35">
      <c r="A1342" s="505"/>
      <c r="B1342" s="505"/>
    </row>
    <row r="1343" spans="1:2" x14ac:dyDescent="0.35">
      <c r="A1343" s="505"/>
      <c r="B1343" s="505"/>
    </row>
    <row r="1344" spans="1:2" x14ac:dyDescent="0.35">
      <c r="A1344" s="505"/>
      <c r="B1344" s="505"/>
    </row>
    <row r="1345" spans="1:2" x14ac:dyDescent="0.35">
      <c r="A1345" s="505"/>
      <c r="B1345" s="505"/>
    </row>
    <row r="1346" spans="1:2" x14ac:dyDescent="0.35">
      <c r="A1346" s="505"/>
      <c r="B1346" s="505"/>
    </row>
    <row r="1347" spans="1:2" x14ac:dyDescent="0.35">
      <c r="A1347" s="505"/>
      <c r="B1347" s="505"/>
    </row>
    <row r="1348" spans="1:2" x14ac:dyDescent="0.35">
      <c r="A1348" s="505"/>
      <c r="B1348" s="505"/>
    </row>
    <row r="1349" spans="1:2" x14ac:dyDescent="0.35">
      <c r="A1349" s="505"/>
      <c r="B1349" s="505"/>
    </row>
    <row r="1350" spans="1:2" x14ac:dyDescent="0.35">
      <c r="A1350" s="505"/>
      <c r="B1350" s="505"/>
    </row>
    <row r="1351" spans="1:2" x14ac:dyDescent="0.35">
      <c r="A1351" s="505"/>
      <c r="B1351" s="505"/>
    </row>
    <row r="1352" spans="1:2" x14ac:dyDescent="0.35">
      <c r="A1352" s="505"/>
      <c r="B1352" s="505"/>
    </row>
    <row r="1353" spans="1:2" x14ac:dyDescent="0.35">
      <c r="A1353" s="505"/>
      <c r="B1353" s="505"/>
    </row>
    <row r="1354" spans="1:2" x14ac:dyDescent="0.35">
      <c r="A1354" s="505"/>
      <c r="B1354" s="505"/>
    </row>
    <row r="1355" spans="1:2" x14ac:dyDescent="0.35">
      <c r="A1355" s="505"/>
      <c r="B1355" s="505"/>
    </row>
    <row r="1356" spans="1:2" x14ac:dyDescent="0.35">
      <c r="A1356" s="505"/>
      <c r="B1356" s="505"/>
    </row>
    <row r="1357" spans="1:2" x14ac:dyDescent="0.35">
      <c r="A1357" s="505"/>
      <c r="B1357" s="505"/>
    </row>
    <row r="1358" spans="1:2" x14ac:dyDescent="0.35">
      <c r="A1358" s="505"/>
      <c r="B1358" s="505"/>
    </row>
    <row r="1359" spans="1:2" x14ac:dyDescent="0.35">
      <c r="A1359" s="505"/>
      <c r="B1359" s="505"/>
    </row>
    <row r="1360" spans="1:2" x14ac:dyDescent="0.35">
      <c r="A1360" s="505"/>
      <c r="B1360" s="505"/>
    </row>
    <row r="1361" spans="1:2" x14ac:dyDescent="0.35">
      <c r="A1361" s="505"/>
      <c r="B1361" s="505"/>
    </row>
    <row r="1362" spans="1:2" x14ac:dyDescent="0.35">
      <c r="A1362" s="505"/>
      <c r="B1362" s="505"/>
    </row>
    <row r="1363" spans="1:2" x14ac:dyDescent="0.35">
      <c r="A1363" s="505"/>
      <c r="B1363" s="505"/>
    </row>
    <row r="1364" spans="1:2" x14ac:dyDescent="0.35">
      <c r="A1364" s="505"/>
      <c r="B1364" s="505"/>
    </row>
    <row r="1365" spans="1:2" x14ac:dyDescent="0.35">
      <c r="A1365" s="505"/>
      <c r="B1365" s="505"/>
    </row>
    <row r="1366" spans="1:2" x14ac:dyDescent="0.35">
      <c r="A1366" s="505"/>
      <c r="B1366" s="505"/>
    </row>
    <row r="1367" spans="1:2" x14ac:dyDescent="0.35">
      <c r="A1367" s="505"/>
      <c r="B1367" s="505"/>
    </row>
    <row r="1368" spans="1:2" x14ac:dyDescent="0.35">
      <c r="A1368" s="505"/>
      <c r="B1368" s="505"/>
    </row>
    <row r="1369" spans="1:2" x14ac:dyDescent="0.35">
      <c r="A1369" s="505"/>
      <c r="B1369" s="505"/>
    </row>
    <row r="1370" spans="1:2" x14ac:dyDescent="0.35">
      <c r="A1370" s="505"/>
      <c r="B1370" s="505"/>
    </row>
    <row r="1371" spans="1:2" x14ac:dyDescent="0.35">
      <c r="A1371" s="505"/>
      <c r="B1371" s="505"/>
    </row>
    <row r="1372" spans="1:2" x14ac:dyDescent="0.35">
      <c r="A1372" s="505"/>
      <c r="B1372" s="505"/>
    </row>
    <row r="1373" spans="1:2" x14ac:dyDescent="0.35">
      <c r="A1373" s="505"/>
      <c r="B1373" s="505"/>
    </row>
    <row r="1374" spans="1:2" x14ac:dyDescent="0.35">
      <c r="A1374" s="505"/>
      <c r="B1374" s="505"/>
    </row>
    <row r="1375" spans="1:2" x14ac:dyDescent="0.35">
      <c r="A1375" s="505"/>
      <c r="B1375" s="505"/>
    </row>
    <row r="1376" spans="1:2" x14ac:dyDescent="0.35">
      <c r="A1376" s="505"/>
      <c r="B1376" s="505"/>
    </row>
    <row r="1377" spans="1:2" x14ac:dyDescent="0.35">
      <c r="A1377" s="505"/>
      <c r="B1377" s="505"/>
    </row>
    <row r="1378" spans="1:2" x14ac:dyDescent="0.35">
      <c r="A1378" s="505"/>
      <c r="B1378" s="505"/>
    </row>
    <row r="1379" spans="1:2" x14ac:dyDescent="0.35">
      <c r="A1379" s="505"/>
      <c r="B1379" s="505"/>
    </row>
    <row r="1380" spans="1:2" x14ac:dyDescent="0.35">
      <c r="A1380" s="505"/>
      <c r="B1380" s="505"/>
    </row>
    <row r="1381" spans="1:2" x14ac:dyDescent="0.35">
      <c r="A1381" s="505"/>
      <c r="B1381" s="505"/>
    </row>
    <row r="1382" spans="1:2" x14ac:dyDescent="0.35">
      <c r="A1382" s="505"/>
      <c r="B1382" s="505"/>
    </row>
    <row r="1383" spans="1:2" x14ac:dyDescent="0.35">
      <c r="A1383" s="505"/>
      <c r="B1383" s="505"/>
    </row>
    <row r="1384" spans="1:2" x14ac:dyDescent="0.35">
      <c r="A1384" s="505"/>
      <c r="B1384" s="505"/>
    </row>
    <row r="1385" spans="1:2" x14ac:dyDescent="0.35">
      <c r="A1385" s="505"/>
      <c r="B1385" s="505"/>
    </row>
    <row r="1386" spans="1:2" x14ac:dyDescent="0.35">
      <c r="A1386" s="505"/>
      <c r="B1386" s="505"/>
    </row>
    <row r="1387" spans="1:2" x14ac:dyDescent="0.35">
      <c r="A1387" s="505"/>
      <c r="B1387" s="505"/>
    </row>
    <row r="1388" spans="1:2" x14ac:dyDescent="0.35">
      <c r="A1388" s="505"/>
      <c r="B1388" s="505"/>
    </row>
    <row r="1389" spans="1:2" x14ac:dyDescent="0.35">
      <c r="A1389" s="505"/>
      <c r="B1389" s="505"/>
    </row>
    <row r="1390" spans="1:2" x14ac:dyDescent="0.35">
      <c r="A1390" s="505"/>
      <c r="B1390" s="505"/>
    </row>
    <row r="1391" spans="1:2" x14ac:dyDescent="0.35">
      <c r="A1391" s="505"/>
      <c r="B1391" s="505"/>
    </row>
    <row r="1392" spans="1:2" x14ac:dyDescent="0.35">
      <c r="A1392" s="505"/>
      <c r="B1392" s="505"/>
    </row>
    <row r="1393" spans="1:2" x14ac:dyDescent="0.35">
      <c r="A1393" s="505"/>
      <c r="B1393" s="505"/>
    </row>
    <row r="1394" spans="1:2" x14ac:dyDescent="0.35">
      <c r="A1394" s="505"/>
      <c r="B1394" s="505"/>
    </row>
    <row r="1395" spans="1:2" x14ac:dyDescent="0.35">
      <c r="A1395" s="505"/>
      <c r="B1395" s="505"/>
    </row>
    <row r="1396" spans="1:2" x14ac:dyDescent="0.35">
      <c r="A1396" s="505"/>
      <c r="B1396" s="505"/>
    </row>
    <row r="1397" spans="1:2" x14ac:dyDescent="0.35">
      <c r="A1397" s="505"/>
      <c r="B1397" s="505"/>
    </row>
    <row r="1398" spans="1:2" x14ac:dyDescent="0.35">
      <c r="A1398" s="505"/>
      <c r="B1398" s="505"/>
    </row>
    <row r="1399" spans="1:2" x14ac:dyDescent="0.35">
      <c r="A1399" s="505"/>
      <c r="B1399" s="505"/>
    </row>
    <row r="1400" spans="1:2" x14ac:dyDescent="0.35">
      <c r="A1400" s="505"/>
      <c r="B1400" s="505"/>
    </row>
    <row r="1401" spans="1:2" x14ac:dyDescent="0.35">
      <c r="A1401" s="505"/>
      <c r="B1401" s="505"/>
    </row>
    <row r="1402" spans="1:2" x14ac:dyDescent="0.35">
      <c r="A1402" s="505"/>
      <c r="B1402" s="505"/>
    </row>
    <row r="1403" spans="1:2" x14ac:dyDescent="0.35">
      <c r="A1403" s="505"/>
      <c r="B1403" s="505"/>
    </row>
    <row r="1404" spans="1:2" x14ac:dyDescent="0.35">
      <c r="A1404" s="505"/>
      <c r="B1404" s="505"/>
    </row>
    <row r="1405" spans="1:2" x14ac:dyDescent="0.35">
      <c r="A1405" s="505"/>
      <c r="B1405" s="505"/>
    </row>
    <row r="1406" spans="1:2" x14ac:dyDescent="0.35">
      <c r="A1406" s="505"/>
      <c r="B1406" s="505"/>
    </row>
    <row r="1407" spans="1:2" x14ac:dyDescent="0.35">
      <c r="A1407" s="505"/>
      <c r="B1407" s="505"/>
    </row>
    <row r="1408" spans="1:2" x14ac:dyDescent="0.35">
      <c r="A1408" s="505"/>
      <c r="B1408" s="505"/>
    </row>
    <row r="1409" spans="1:2" x14ac:dyDescent="0.35">
      <c r="A1409" s="505"/>
      <c r="B1409" s="505"/>
    </row>
    <row r="1410" spans="1:2" x14ac:dyDescent="0.35">
      <c r="A1410" s="505"/>
      <c r="B1410" s="505"/>
    </row>
    <row r="1411" spans="1:2" x14ac:dyDescent="0.35">
      <c r="A1411" s="505"/>
      <c r="B1411" s="505"/>
    </row>
    <row r="1412" spans="1:2" x14ac:dyDescent="0.35">
      <c r="A1412" s="505"/>
      <c r="B1412" s="505"/>
    </row>
    <row r="1413" spans="1:2" x14ac:dyDescent="0.35">
      <c r="A1413" s="505"/>
      <c r="B1413" s="505"/>
    </row>
    <row r="1414" spans="1:2" x14ac:dyDescent="0.35">
      <c r="A1414" s="505"/>
      <c r="B1414" s="505"/>
    </row>
    <row r="1415" spans="1:2" x14ac:dyDescent="0.35">
      <c r="A1415" s="505"/>
      <c r="B1415" s="505"/>
    </row>
    <row r="1416" spans="1:2" x14ac:dyDescent="0.35">
      <c r="A1416" s="505"/>
      <c r="B1416" s="505"/>
    </row>
    <row r="1417" spans="1:2" x14ac:dyDescent="0.35">
      <c r="A1417" s="505"/>
      <c r="B1417" s="505"/>
    </row>
    <row r="1418" spans="1:2" x14ac:dyDescent="0.35">
      <c r="A1418" s="505"/>
      <c r="B1418" s="505"/>
    </row>
    <row r="1419" spans="1:2" x14ac:dyDescent="0.35">
      <c r="A1419" s="505"/>
      <c r="B1419" s="505"/>
    </row>
    <row r="1420" spans="1:2" x14ac:dyDescent="0.35">
      <c r="A1420" s="505"/>
      <c r="B1420" s="505"/>
    </row>
    <row r="1421" spans="1:2" x14ac:dyDescent="0.35">
      <c r="A1421" s="505"/>
      <c r="B1421" s="505"/>
    </row>
    <row r="1422" spans="1:2" x14ac:dyDescent="0.35">
      <c r="A1422" s="505"/>
      <c r="B1422" s="505"/>
    </row>
    <row r="1423" spans="1:2" x14ac:dyDescent="0.35">
      <c r="A1423" s="505"/>
      <c r="B1423" s="505"/>
    </row>
    <row r="1424" spans="1:2" x14ac:dyDescent="0.35">
      <c r="A1424" s="505"/>
      <c r="B1424" s="505"/>
    </row>
    <row r="1425" spans="1:2" x14ac:dyDescent="0.35">
      <c r="A1425" s="505"/>
      <c r="B1425" s="505"/>
    </row>
    <row r="1426" spans="1:2" x14ac:dyDescent="0.35">
      <c r="A1426" s="505"/>
      <c r="B1426" s="505"/>
    </row>
    <row r="1427" spans="1:2" x14ac:dyDescent="0.35">
      <c r="A1427" s="505"/>
      <c r="B1427" s="505"/>
    </row>
    <row r="1428" spans="1:2" x14ac:dyDescent="0.35">
      <c r="A1428" s="505"/>
      <c r="B1428" s="505"/>
    </row>
    <row r="1429" spans="1:2" x14ac:dyDescent="0.35">
      <c r="A1429" s="505"/>
      <c r="B1429" s="505"/>
    </row>
    <row r="1430" spans="1:2" x14ac:dyDescent="0.35">
      <c r="A1430" s="505"/>
      <c r="B1430" s="505"/>
    </row>
    <row r="1431" spans="1:2" x14ac:dyDescent="0.35">
      <c r="A1431" s="505"/>
      <c r="B1431" s="505"/>
    </row>
    <row r="1432" spans="1:2" x14ac:dyDescent="0.35">
      <c r="A1432" s="505"/>
      <c r="B1432" s="505"/>
    </row>
    <row r="1433" spans="1:2" x14ac:dyDescent="0.35">
      <c r="A1433" s="505"/>
      <c r="B1433" s="505"/>
    </row>
    <row r="1434" spans="1:2" x14ac:dyDescent="0.35">
      <c r="A1434" s="505"/>
      <c r="B1434" s="505"/>
    </row>
    <row r="1435" spans="1:2" x14ac:dyDescent="0.35">
      <c r="A1435" s="505"/>
      <c r="B1435" s="505"/>
    </row>
    <row r="1436" spans="1:2" x14ac:dyDescent="0.35">
      <c r="A1436" s="505"/>
      <c r="B1436" s="505"/>
    </row>
    <row r="1437" spans="1:2" x14ac:dyDescent="0.35">
      <c r="A1437" s="505"/>
      <c r="B1437" s="505"/>
    </row>
    <row r="1438" spans="1:2" x14ac:dyDescent="0.35">
      <c r="A1438" s="505"/>
      <c r="B1438" s="505"/>
    </row>
    <row r="1439" spans="1:2" x14ac:dyDescent="0.35">
      <c r="A1439" s="505"/>
      <c r="B1439" s="505"/>
    </row>
    <row r="1440" spans="1:2" x14ac:dyDescent="0.35">
      <c r="A1440" s="505"/>
      <c r="B1440" s="505"/>
    </row>
    <row r="1441" spans="1:2" x14ac:dyDescent="0.35">
      <c r="A1441" s="505"/>
      <c r="B1441" s="505"/>
    </row>
    <row r="1442" spans="1:2" x14ac:dyDescent="0.35">
      <c r="A1442" s="505"/>
      <c r="B1442" s="505"/>
    </row>
    <row r="1443" spans="1:2" x14ac:dyDescent="0.35">
      <c r="A1443" s="505"/>
      <c r="B1443" s="505"/>
    </row>
    <row r="1444" spans="1:2" x14ac:dyDescent="0.35">
      <c r="A1444" s="505"/>
      <c r="B1444" s="505"/>
    </row>
    <row r="1445" spans="1:2" x14ac:dyDescent="0.35">
      <c r="A1445" s="505"/>
      <c r="B1445" s="505"/>
    </row>
    <row r="1446" spans="1:2" x14ac:dyDescent="0.35">
      <c r="A1446" s="505"/>
      <c r="B1446" s="505"/>
    </row>
    <row r="1447" spans="1:2" x14ac:dyDescent="0.35">
      <c r="A1447" s="505"/>
      <c r="B1447" s="505"/>
    </row>
    <row r="1448" spans="1:2" x14ac:dyDescent="0.35">
      <c r="A1448" s="505"/>
      <c r="B1448" s="505"/>
    </row>
    <row r="1449" spans="1:2" x14ac:dyDescent="0.35">
      <c r="A1449" s="505"/>
      <c r="B1449" s="505"/>
    </row>
    <row r="1450" spans="1:2" x14ac:dyDescent="0.35">
      <c r="A1450" s="505"/>
      <c r="B1450" s="505"/>
    </row>
    <row r="1451" spans="1:2" x14ac:dyDescent="0.35">
      <c r="A1451" s="505"/>
      <c r="B1451" s="505"/>
    </row>
    <row r="1452" spans="1:2" x14ac:dyDescent="0.35">
      <c r="A1452" s="505"/>
      <c r="B1452" s="505"/>
    </row>
    <row r="1453" spans="1:2" x14ac:dyDescent="0.35">
      <c r="A1453" s="505"/>
      <c r="B1453" s="505"/>
    </row>
    <row r="1454" spans="1:2" x14ac:dyDescent="0.35">
      <c r="A1454" s="505"/>
      <c r="B1454" s="505"/>
    </row>
    <row r="1455" spans="1:2" x14ac:dyDescent="0.35">
      <c r="A1455" s="505"/>
      <c r="B1455" s="505"/>
    </row>
    <row r="1456" spans="1:2" x14ac:dyDescent="0.35">
      <c r="A1456" s="505"/>
      <c r="B1456" s="505"/>
    </row>
    <row r="1457" spans="1:2" x14ac:dyDescent="0.35">
      <c r="A1457" s="505"/>
      <c r="B1457" s="505"/>
    </row>
    <row r="1458" spans="1:2" x14ac:dyDescent="0.35">
      <c r="A1458" s="505"/>
      <c r="B1458" s="505"/>
    </row>
    <row r="1459" spans="1:2" x14ac:dyDescent="0.35">
      <c r="A1459" s="505"/>
      <c r="B1459" s="505"/>
    </row>
    <row r="1460" spans="1:2" x14ac:dyDescent="0.35">
      <c r="A1460" s="505"/>
      <c r="B1460" s="505"/>
    </row>
    <row r="1461" spans="1:2" x14ac:dyDescent="0.35">
      <c r="A1461" s="505"/>
      <c r="B1461" s="505"/>
    </row>
    <row r="1462" spans="1:2" x14ac:dyDescent="0.35">
      <c r="A1462" s="505"/>
      <c r="B1462" s="505"/>
    </row>
    <row r="1463" spans="1:2" x14ac:dyDescent="0.35">
      <c r="A1463" s="505"/>
      <c r="B1463" s="505"/>
    </row>
    <row r="1464" spans="1:2" x14ac:dyDescent="0.35">
      <c r="A1464" s="505"/>
      <c r="B1464" s="505"/>
    </row>
    <row r="1465" spans="1:2" x14ac:dyDescent="0.35">
      <c r="A1465" s="505"/>
      <c r="B1465" s="505"/>
    </row>
    <row r="1466" spans="1:2" x14ac:dyDescent="0.35">
      <c r="A1466" s="505"/>
      <c r="B1466" s="505"/>
    </row>
    <row r="1467" spans="1:2" x14ac:dyDescent="0.35">
      <c r="A1467" s="505"/>
      <c r="B1467" s="505"/>
    </row>
    <row r="1468" spans="1:2" x14ac:dyDescent="0.35">
      <c r="A1468" s="505"/>
      <c r="B1468" s="505"/>
    </row>
    <row r="1469" spans="1:2" x14ac:dyDescent="0.35">
      <c r="A1469" s="505"/>
      <c r="B1469" s="505"/>
    </row>
    <row r="1470" spans="1:2" x14ac:dyDescent="0.35">
      <c r="A1470" s="505"/>
      <c r="B1470" s="505"/>
    </row>
    <row r="1471" spans="1:2" x14ac:dyDescent="0.35">
      <c r="A1471" s="505"/>
      <c r="B1471" s="505"/>
    </row>
    <row r="1472" spans="1:2" x14ac:dyDescent="0.35">
      <c r="A1472" s="505"/>
      <c r="B1472" s="505"/>
    </row>
    <row r="1473" spans="1:2" x14ac:dyDescent="0.35">
      <c r="A1473" s="505"/>
      <c r="B1473" s="505"/>
    </row>
    <row r="1474" spans="1:2" x14ac:dyDescent="0.35">
      <c r="A1474" s="505"/>
      <c r="B1474" s="505"/>
    </row>
    <row r="1475" spans="1:2" x14ac:dyDescent="0.35">
      <c r="A1475" s="505"/>
      <c r="B1475" s="505"/>
    </row>
    <row r="1476" spans="1:2" x14ac:dyDescent="0.35">
      <c r="A1476" s="505"/>
      <c r="B1476" s="505"/>
    </row>
    <row r="1477" spans="1:2" x14ac:dyDescent="0.35">
      <c r="A1477" s="505"/>
      <c r="B1477" s="505"/>
    </row>
    <row r="1478" spans="1:2" x14ac:dyDescent="0.35">
      <c r="A1478" s="505"/>
      <c r="B1478" s="505"/>
    </row>
    <row r="1479" spans="1:2" x14ac:dyDescent="0.35">
      <c r="A1479" s="505"/>
      <c r="B1479" s="505"/>
    </row>
    <row r="1480" spans="1:2" x14ac:dyDescent="0.35">
      <c r="A1480" s="505"/>
      <c r="B1480" s="505"/>
    </row>
    <row r="1481" spans="1:2" x14ac:dyDescent="0.35">
      <c r="A1481" s="505"/>
      <c r="B1481" s="505"/>
    </row>
    <row r="1482" spans="1:2" x14ac:dyDescent="0.35">
      <c r="A1482" s="505"/>
      <c r="B1482" s="505"/>
    </row>
    <row r="1483" spans="1:2" x14ac:dyDescent="0.35">
      <c r="A1483" s="505"/>
      <c r="B1483" s="505"/>
    </row>
    <row r="1484" spans="1:2" x14ac:dyDescent="0.35">
      <c r="A1484" s="505"/>
      <c r="B1484" s="505"/>
    </row>
    <row r="1485" spans="1:2" x14ac:dyDescent="0.35">
      <c r="A1485" s="505"/>
      <c r="B1485" s="505"/>
    </row>
    <row r="1486" spans="1:2" x14ac:dyDescent="0.35">
      <c r="A1486" s="505"/>
      <c r="B1486" s="505"/>
    </row>
    <row r="1487" spans="1:2" x14ac:dyDescent="0.35">
      <c r="A1487" s="505"/>
      <c r="B1487" s="505"/>
    </row>
    <row r="1488" spans="1:2" x14ac:dyDescent="0.35">
      <c r="A1488" s="505"/>
      <c r="B1488" s="505"/>
    </row>
    <row r="1489" spans="1:2" x14ac:dyDescent="0.35">
      <c r="A1489" s="505"/>
      <c r="B1489" s="505"/>
    </row>
    <row r="1490" spans="1:2" x14ac:dyDescent="0.35">
      <c r="A1490" s="505"/>
      <c r="B1490" s="505"/>
    </row>
    <row r="1491" spans="1:2" x14ac:dyDescent="0.35">
      <c r="A1491" s="505"/>
      <c r="B1491" s="505"/>
    </row>
    <row r="1492" spans="1:2" x14ac:dyDescent="0.35">
      <c r="A1492" s="505"/>
      <c r="B1492" s="505"/>
    </row>
    <row r="1493" spans="1:2" x14ac:dyDescent="0.35">
      <c r="A1493" s="505"/>
      <c r="B1493" s="505"/>
    </row>
    <row r="1494" spans="1:2" x14ac:dyDescent="0.35">
      <c r="A1494" s="505"/>
      <c r="B1494" s="505"/>
    </row>
    <row r="1495" spans="1:2" x14ac:dyDescent="0.35">
      <c r="A1495" s="505"/>
      <c r="B1495" s="505"/>
    </row>
    <row r="1496" spans="1:2" x14ac:dyDescent="0.35">
      <c r="A1496" s="505"/>
      <c r="B1496" s="505"/>
    </row>
    <row r="1497" spans="1:2" x14ac:dyDescent="0.35">
      <c r="A1497" s="505"/>
      <c r="B1497" s="505"/>
    </row>
    <row r="1498" spans="1:2" x14ac:dyDescent="0.35">
      <c r="A1498" s="505"/>
      <c r="B1498" s="505"/>
    </row>
    <row r="1499" spans="1:2" x14ac:dyDescent="0.35">
      <c r="A1499" s="505"/>
      <c r="B1499" s="505"/>
    </row>
    <row r="1500" spans="1:2" x14ac:dyDescent="0.35">
      <c r="A1500" s="505"/>
      <c r="B1500" s="505"/>
    </row>
    <row r="1501" spans="1:2" x14ac:dyDescent="0.35">
      <c r="A1501" s="505"/>
      <c r="B1501" s="505"/>
    </row>
    <row r="1502" spans="1:2" x14ac:dyDescent="0.35">
      <c r="A1502" s="505"/>
      <c r="B1502" s="505"/>
    </row>
    <row r="1503" spans="1:2" x14ac:dyDescent="0.35">
      <c r="A1503" s="505"/>
      <c r="B1503" s="505"/>
    </row>
    <row r="1504" spans="1:2" x14ac:dyDescent="0.35">
      <c r="A1504" s="505"/>
      <c r="B1504" s="505"/>
    </row>
    <row r="1505" spans="1:2" x14ac:dyDescent="0.35">
      <c r="A1505" s="505"/>
      <c r="B1505" s="505"/>
    </row>
    <row r="1506" spans="1:2" x14ac:dyDescent="0.35">
      <c r="A1506" s="505"/>
      <c r="B1506" s="505"/>
    </row>
    <row r="1507" spans="1:2" x14ac:dyDescent="0.35">
      <c r="A1507" s="505"/>
      <c r="B1507" s="505"/>
    </row>
    <row r="1508" spans="1:2" x14ac:dyDescent="0.35">
      <c r="A1508" s="505"/>
      <c r="B1508" s="505"/>
    </row>
    <row r="1509" spans="1:2" x14ac:dyDescent="0.35">
      <c r="A1509" s="505"/>
      <c r="B1509" s="505"/>
    </row>
    <row r="1510" spans="1:2" x14ac:dyDescent="0.35">
      <c r="A1510" s="505"/>
      <c r="B1510" s="505"/>
    </row>
    <row r="1511" spans="1:2" x14ac:dyDescent="0.35">
      <c r="A1511" s="505"/>
      <c r="B1511" s="505"/>
    </row>
    <row r="1512" spans="1:2" x14ac:dyDescent="0.35">
      <c r="A1512" s="505"/>
      <c r="B1512" s="505"/>
    </row>
    <row r="1513" spans="1:2" x14ac:dyDescent="0.35">
      <c r="A1513" s="505"/>
      <c r="B1513" s="505"/>
    </row>
    <row r="1514" spans="1:2" x14ac:dyDescent="0.35">
      <c r="A1514" s="505"/>
      <c r="B1514" s="505"/>
    </row>
    <row r="1515" spans="1:2" x14ac:dyDescent="0.35">
      <c r="A1515" s="505"/>
      <c r="B1515" s="505"/>
    </row>
    <row r="1516" spans="1:2" x14ac:dyDescent="0.35">
      <c r="A1516" s="505"/>
      <c r="B1516" s="505"/>
    </row>
    <row r="1517" spans="1:2" x14ac:dyDescent="0.35">
      <c r="A1517" s="505"/>
      <c r="B1517" s="505"/>
    </row>
    <row r="1518" spans="1:2" x14ac:dyDescent="0.35">
      <c r="A1518" s="505"/>
      <c r="B1518" s="505"/>
    </row>
    <row r="1519" spans="1:2" x14ac:dyDescent="0.35">
      <c r="A1519" s="505"/>
      <c r="B1519" s="505"/>
    </row>
    <row r="1520" spans="1:2" x14ac:dyDescent="0.35">
      <c r="A1520" s="505"/>
      <c r="B1520" s="505"/>
    </row>
    <row r="1521" spans="1:2" x14ac:dyDescent="0.35">
      <c r="A1521" s="505"/>
      <c r="B1521" s="505"/>
    </row>
    <row r="1522" spans="1:2" x14ac:dyDescent="0.35">
      <c r="A1522" s="505"/>
      <c r="B1522" s="505"/>
    </row>
    <row r="1523" spans="1:2" x14ac:dyDescent="0.35">
      <c r="A1523" s="505"/>
      <c r="B1523" s="505"/>
    </row>
    <row r="1524" spans="1:2" x14ac:dyDescent="0.35">
      <c r="A1524" s="505"/>
      <c r="B1524" s="505"/>
    </row>
    <row r="1525" spans="1:2" x14ac:dyDescent="0.35">
      <c r="A1525" s="505"/>
      <c r="B1525" s="505"/>
    </row>
    <row r="1526" spans="1:2" x14ac:dyDescent="0.35">
      <c r="A1526" s="505"/>
      <c r="B1526" s="505"/>
    </row>
    <row r="1527" spans="1:2" x14ac:dyDescent="0.35">
      <c r="A1527" s="505"/>
      <c r="B1527" s="505"/>
    </row>
    <row r="1528" spans="1:2" x14ac:dyDescent="0.35">
      <c r="A1528" s="505"/>
      <c r="B1528" s="505"/>
    </row>
    <row r="1529" spans="1:2" x14ac:dyDescent="0.35">
      <c r="A1529" s="505"/>
      <c r="B1529" s="505"/>
    </row>
    <row r="1530" spans="1:2" x14ac:dyDescent="0.35">
      <c r="A1530" s="505"/>
      <c r="B1530" s="505"/>
    </row>
    <row r="1531" spans="1:2" x14ac:dyDescent="0.35">
      <c r="A1531" s="505"/>
      <c r="B1531" s="505"/>
    </row>
    <row r="1532" spans="1:2" x14ac:dyDescent="0.35">
      <c r="A1532" s="505"/>
      <c r="B1532" s="505"/>
    </row>
    <row r="1533" spans="1:2" x14ac:dyDescent="0.35">
      <c r="A1533" s="505"/>
      <c r="B1533" s="505"/>
    </row>
    <row r="1534" spans="1:2" x14ac:dyDescent="0.35">
      <c r="A1534" s="505"/>
      <c r="B1534" s="505"/>
    </row>
    <row r="1535" spans="1:2" x14ac:dyDescent="0.35">
      <c r="A1535" s="505"/>
      <c r="B1535" s="505"/>
    </row>
    <row r="1536" spans="1:2" x14ac:dyDescent="0.35">
      <c r="A1536" s="505"/>
      <c r="B1536" s="505"/>
    </row>
    <row r="1537" spans="1:2" x14ac:dyDescent="0.35">
      <c r="A1537" s="505"/>
      <c r="B1537" s="505"/>
    </row>
    <row r="1538" spans="1:2" x14ac:dyDescent="0.35">
      <c r="A1538" s="505"/>
      <c r="B1538" s="505"/>
    </row>
    <row r="1539" spans="1:2" x14ac:dyDescent="0.35">
      <c r="A1539" s="505"/>
      <c r="B1539" s="505"/>
    </row>
    <row r="1540" spans="1:2" x14ac:dyDescent="0.35">
      <c r="A1540" s="505"/>
      <c r="B1540" s="505"/>
    </row>
    <row r="1541" spans="1:2" x14ac:dyDescent="0.35">
      <c r="A1541" s="505"/>
      <c r="B1541" s="505"/>
    </row>
    <row r="1542" spans="1:2" x14ac:dyDescent="0.35">
      <c r="A1542" s="505"/>
      <c r="B1542" s="505"/>
    </row>
    <row r="1543" spans="1:2" x14ac:dyDescent="0.35">
      <c r="A1543" s="505"/>
      <c r="B1543" s="505"/>
    </row>
    <row r="1544" spans="1:2" x14ac:dyDescent="0.35">
      <c r="A1544" s="505"/>
      <c r="B1544" s="505"/>
    </row>
    <row r="1545" spans="1:2" x14ac:dyDescent="0.35">
      <c r="A1545" s="505"/>
      <c r="B1545" s="505"/>
    </row>
    <row r="1546" spans="1:2" x14ac:dyDescent="0.35">
      <c r="A1546" s="505"/>
      <c r="B1546" s="505"/>
    </row>
    <row r="1547" spans="1:2" x14ac:dyDescent="0.35">
      <c r="A1547" s="505"/>
      <c r="B1547" s="505"/>
    </row>
    <row r="1548" spans="1:2" x14ac:dyDescent="0.35">
      <c r="A1548" s="505"/>
      <c r="B1548" s="505"/>
    </row>
    <row r="1549" spans="1:2" x14ac:dyDescent="0.35">
      <c r="A1549" s="505"/>
      <c r="B1549" s="505"/>
    </row>
    <row r="1550" spans="1:2" x14ac:dyDescent="0.35">
      <c r="A1550" s="505"/>
      <c r="B1550" s="505"/>
    </row>
    <row r="1551" spans="1:2" x14ac:dyDescent="0.35">
      <c r="A1551" s="505"/>
      <c r="B1551" s="505"/>
    </row>
    <row r="1552" spans="1:2" x14ac:dyDescent="0.35">
      <c r="A1552" s="505"/>
      <c r="B1552" s="505"/>
    </row>
    <row r="1553" spans="1:2" x14ac:dyDescent="0.35">
      <c r="A1553" s="505"/>
      <c r="B1553" s="505"/>
    </row>
    <row r="1554" spans="1:2" x14ac:dyDescent="0.35">
      <c r="A1554" s="505"/>
      <c r="B1554" s="505"/>
    </row>
    <row r="1555" spans="1:2" x14ac:dyDescent="0.35">
      <c r="A1555" s="505"/>
      <c r="B1555" s="505"/>
    </row>
    <row r="1556" spans="1:2" x14ac:dyDescent="0.35">
      <c r="A1556" s="505"/>
      <c r="B1556" s="505"/>
    </row>
    <row r="1557" spans="1:2" x14ac:dyDescent="0.35">
      <c r="A1557" s="505"/>
      <c r="B1557" s="505"/>
    </row>
    <row r="1558" spans="1:2" x14ac:dyDescent="0.35">
      <c r="A1558" s="505"/>
      <c r="B1558" s="505"/>
    </row>
    <row r="1559" spans="1:2" x14ac:dyDescent="0.35">
      <c r="A1559" s="505"/>
      <c r="B1559" s="505"/>
    </row>
    <row r="1560" spans="1:2" x14ac:dyDescent="0.35">
      <c r="A1560" s="505"/>
      <c r="B1560" s="505"/>
    </row>
    <row r="1561" spans="1:2" x14ac:dyDescent="0.35">
      <c r="A1561" s="505"/>
      <c r="B1561" s="505"/>
    </row>
    <row r="1562" spans="1:2" x14ac:dyDescent="0.35">
      <c r="A1562" s="505"/>
      <c r="B1562" s="505"/>
    </row>
    <row r="1563" spans="1:2" x14ac:dyDescent="0.35">
      <c r="A1563" s="505"/>
      <c r="B1563" s="505"/>
    </row>
    <row r="1564" spans="1:2" x14ac:dyDescent="0.35">
      <c r="A1564" s="505"/>
      <c r="B1564" s="505"/>
    </row>
    <row r="1565" spans="1:2" x14ac:dyDescent="0.35">
      <c r="A1565" s="505"/>
      <c r="B1565" s="505"/>
    </row>
    <row r="1566" spans="1:2" x14ac:dyDescent="0.35">
      <c r="A1566" s="505"/>
      <c r="B1566" s="505"/>
    </row>
    <row r="1567" spans="1:2" x14ac:dyDescent="0.35">
      <c r="A1567" s="505"/>
      <c r="B1567" s="505"/>
    </row>
    <row r="1568" spans="1:2" x14ac:dyDescent="0.35">
      <c r="A1568" s="505"/>
      <c r="B1568" s="505"/>
    </row>
    <row r="1569" spans="1:2" x14ac:dyDescent="0.35">
      <c r="A1569" s="505"/>
      <c r="B1569" s="505"/>
    </row>
    <row r="1570" spans="1:2" x14ac:dyDescent="0.35">
      <c r="A1570" s="505"/>
      <c r="B1570" s="505"/>
    </row>
    <row r="1571" spans="1:2" x14ac:dyDescent="0.35">
      <c r="A1571" s="505"/>
      <c r="B1571" s="505"/>
    </row>
    <row r="1572" spans="1:2" x14ac:dyDescent="0.35">
      <c r="A1572" s="505"/>
      <c r="B1572" s="505"/>
    </row>
    <row r="1573" spans="1:2" x14ac:dyDescent="0.35">
      <c r="A1573" s="505"/>
      <c r="B1573" s="505"/>
    </row>
    <row r="1574" spans="1:2" x14ac:dyDescent="0.35">
      <c r="A1574" s="505"/>
      <c r="B1574" s="505"/>
    </row>
    <row r="1575" spans="1:2" x14ac:dyDescent="0.35">
      <c r="A1575" s="505"/>
      <c r="B1575" s="505"/>
    </row>
    <row r="1576" spans="1:2" x14ac:dyDescent="0.35">
      <c r="A1576" s="505"/>
      <c r="B1576" s="505"/>
    </row>
    <row r="1577" spans="1:2" x14ac:dyDescent="0.35">
      <c r="A1577" s="505"/>
      <c r="B1577" s="505"/>
    </row>
    <row r="1578" spans="1:2" x14ac:dyDescent="0.35">
      <c r="A1578" s="505"/>
      <c r="B1578" s="505"/>
    </row>
    <row r="1579" spans="1:2" x14ac:dyDescent="0.35">
      <c r="A1579" s="505"/>
      <c r="B1579" s="505"/>
    </row>
    <row r="1580" spans="1:2" x14ac:dyDescent="0.35">
      <c r="A1580" s="505"/>
      <c r="B1580" s="505"/>
    </row>
    <row r="1581" spans="1:2" x14ac:dyDescent="0.35">
      <c r="A1581" s="505"/>
      <c r="B1581" s="505"/>
    </row>
    <row r="1582" spans="1:2" x14ac:dyDescent="0.35">
      <c r="A1582" s="505"/>
      <c r="B1582" s="505"/>
    </row>
    <row r="1583" spans="1:2" x14ac:dyDescent="0.35">
      <c r="A1583" s="505"/>
      <c r="B1583" s="505"/>
    </row>
    <row r="1584" spans="1:2" x14ac:dyDescent="0.35">
      <c r="A1584" s="505"/>
      <c r="B1584" s="505"/>
    </row>
    <row r="1585" spans="1:2" x14ac:dyDescent="0.35">
      <c r="A1585" s="505"/>
      <c r="B1585" s="505"/>
    </row>
    <row r="1586" spans="1:2" x14ac:dyDescent="0.35">
      <c r="A1586" s="505"/>
      <c r="B1586" s="505"/>
    </row>
    <row r="1587" spans="1:2" x14ac:dyDescent="0.35">
      <c r="A1587" s="505"/>
      <c r="B1587" s="505"/>
    </row>
    <row r="1588" spans="1:2" x14ac:dyDescent="0.35">
      <c r="A1588" s="505"/>
      <c r="B1588" s="505"/>
    </row>
    <row r="1589" spans="1:2" x14ac:dyDescent="0.35">
      <c r="A1589" s="505"/>
      <c r="B1589" s="505"/>
    </row>
    <row r="1590" spans="1:2" x14ac:dyDescent="0.35">
      <c r="A1590" s="505"/>
      <c r="B1590" s="505"/>
    </row>
    <row r="1591" spans="1:2" x14ac:dyDescent="0.35">
      <c r="A1591" s="505"/>
      <c r="B1591" s="505"/>
    </row>
    <row r="1592" spans="1:2" x14ac:dyDescent="0.35">
      <c r="A1592" s="505"/>
      <c r="B1592" s="505"/>
    </row>
    <row r="1593" spans="1:2" x14ac:dyDescent="0.35">
      <c r="A1593" s="505"/>
      <c r="B1593" s="505"/>
    </row>
    <row r="1594" spans="1:2" x14ac:dyDescent="0.35">
      <c r="A1594" s="505"/>
      <c r="B1594" s="505"/>
    </row>
    <row r="1595" spans="1:2" x14ac:dyDescent="0.35">
      <c r="A1595" s="505"/>
      <c r="B1595" s="505"/>
    </row>
    <row r="1596" spans="1:2" x14ac:dyDescent="0.35">
      <c r="A1596" s="505"/>
      <c r="B1596" s="505"/>
    </row>
    <row r="1597" spans="1:2" x14ac:dyDescent="0.35">
      <c r="A1597" s="505"/>
      <c r="B1597" s="505"/>
    </row>
    <row r="1598" spans="1:2" x14ac:dyDescent="0.35">
      <c r="A1598" s="505"/>
      <c r="B1598" s="505"/>
    </row>
    <row r="1599" spans="1:2" x14ac:dyDescent="0.35">
      <c r="A1599" s="505"/>
      <c r="B1599" s="505"/>
    </row>
    <row r="1600" spans="1:2" x14ac:dyDescent="0.35">
      <c r="A1600" s="505"/>
      <c r="B1600" s="505"/>
    </row>
    <row r="1601" spans="1:2" x14ac:dyDescent="0.35">
      <c r="A1601" s="505"/>
      <c r="B1601" s="505"/>
    </row>
    <row r="1602" spans="1:2" x14ac:dyDescent="0.35">
      <c r="A1602" s="505"/>
      <c r="B1602" s="505"/>
    </row>
    <row r="1603" spans="1:2" x14ac:dyDescent="0.35">
      <c r="A1603" s="505"/>
      <c r="B1603" s="505"/>
    </row>
    <row r="1604" spans="1:2" x14ac:dyDescent="0.35">
      <c r="A1604" s="505"/>
      <c r="B1604" s="505"/>
    </row>
    <row r="1605" spans="1:2" x14ac:dyDescent="0.35">
      <c r="A1605" s="505"/>
      <c r="B1605" s="505"/>
    </row>
    <row r="1606" spans="1:2" x14ac:dyDescent="0.35">
      <c r="A1606" s="505"/>
      <c r="B1606" s="505"/>
    </row>
    <row r="1607" spans="1:2" x14ac:dyDescent="0.35">
      <c r="A1607" s="505"/>
      <c r="B1607" s="505"/>
    </row>
    <row r="1608" spans="1:2" x14ac:dyDescent="0.35">
      <c r="A1608" s="505"/>
      <c r="B1608" s="505"/>
    </row>
    <row r="1609" spans="1:2" x14ac:dyDescent="0.35">
      <c r="A1609" s="505"/>
      <c r="B1609" s="505"/>
    </row>
    <row r="1610" spans="1:2" x14ac:dyDescent="0.35">
      <c r="A1610" s="505"/>
      <c r="B1610" s="505"/>
    </row>
    <row r="1611" spans="1:2" x14ac:dyDescent="0.35">
      <c r="A1611" s="505"/>
      <c r="B1611" s="505"/>
    </row>
    <row r="1612" spans="1:2" x14ac:dyDescent="0.35">
      <c r="A1612" s="505"/>
      <c r="B1612" s="505"/>
    </row>
    <row r="1613" spans="1:2" x14ac:dyDescent="0.35">
      <c r="A1613" s="505"/>
      <c r="B1613" s="505"/>
    </row>
    <row r="1614" spans="1:2" x14ac:dyDescent="0.35">
      <c r="A1614" s="505"/>
      <c r="B1614" s="505"/>
    </row>
    <row r="1615" spans="1:2" x14ac:dyDescent="0.35">
      <c r="A1615" s="505"/>
      <c r="B1615" s="505"/>
    </row>
    <row r="1616" spans="1:2" x14ac:dyDescent="0.35">
      <c r="A1616" s="505"/>
      <c r="B1616" s="505"/>
    </row>
    <row r="1617" spans="1:2" x14ac:dyDescent="0.35">
      <c r="A1617" s="505"/>
      <c r="B1617" s="505"/>
    </row>
    <row r="1618" spans="1:2" x14ac:dyDescent="0.35">
      <c r="A1618" s="505"/>
      <c r="B1618" s="505"/>
    </row>
    <row r="1619" spans="1:2" x14ac:dyDescent="0.35">
      <c r="A1619" s="505"/>
      <c r="B1619" s="505"/>
    </row>
    <row r="1620" spans="1:2" x14ac:dyDescent="0.35">
      <c r="A1620" s="505"/>
      <c r="B1620" s="505"/>
    </row>
    <row r="1621" spans="1:2" x14ac:dyDescent="0.35">
      <c r="A1621" s="505"/>
      <c r="B1621" s="505"/>
    </row>
    <row r="1622" spans="1:2" x14ac:dyDescent="0.35">
      <c r="A1622" s="505"/>
      <c r="B1622" s="505"/>
    </row>
    <row r="1623" spans="1:2" x14ac:dyDescent="0.35">
      <c r="A1623" s="505"/>
      <c r="B1623" s="505"/>
    </row>
    <row r="1624" spans="1:2" x14ac:dyDescent="0.35">
      <c r="A1624" s="505"/>
      <c r="B1624" s="505"/>
    </row>
    <row r="1625" spans="1:2" x14ac:dyDescent="0.35">
      <c r="A1625" s="505"/>
      <c r="B1625" s="505"/>
    </row>
    <row r="1626" spans="1:2" x14ac:dyDescent="0.35">
      <c r="A1626" s="505"/>
      <c r="B1626" s="505"/>
    </row>
    <row r="1627" spans="1:2" x14ac:dyDescent="0.35">
      <c r="A1627" s="505"/>
      <c r="B1627" s="505"/>
    </row>
    <row r="1628" spans="1:2" x14ac:dyDescent="0.35">
      <c r="A1628" s="505"/>
      <c r="B1628" s="505"/>
    </row>
    <row r="1629" spans="1:2" x14ac:dyDescent="0.35">
      <c r="A1629" s="505"/>
      <c r="B1629" s="505"/>
    </row>
    <row r="1630" spans="1:2" x14ac:dyDescent="0.35">
      <c r="A1630" s="505"/>
      <c r="B1630" s="505"/>
    </row>
    <row r="1631" spans="1:2" x14ac:dyDescent="0.35">
      <c r="A1631" s="505"/>
      <c r="B1631" s="505"/>
    </row>
    <row r="1632" spans="1:2" x14ac:dyDescent="0.35">
      <c r="A1632" s="505"/>
      <c r="B1632" s="505"/>
    </row>
    <row r="1633" spans="1:2" x14ac:dyDescent="0.35">
      <c r="A1633" s="505"/>
      <c r="B1633" s="505"/>
    </row>
    <row r="1634" spans="1:2" x14ac:dyDescent="0.35">
      <c r="A1634" s="505"/>
      <c r="B1634" s="505"/>
    </row>
    <row r="1635" spans="1:2" x14ac:dyDescent="0.35">
      <c r="A1635" s="505"/>
      <c r="B1635" s="505"/>
    </row>
    <row r="1636" spans="1:2" x14ac:dyDescent="0.35">
      <c r="A1636" s="505"/>
      <c r="B1636" s="505"/>
    </row>
    <row r="1637" spans="1:2" x14ac:dyDescent="0.35">
      <c r="A1637" s="505"/>
      <c r="B1637" s="505"/>
    </row>
    <row r="1638" spans="1:2" x14ac:dyDescent="0.35">
      <c r="A1638" s="505"/>
      <c r="B1638" s="505"/>
    </row>
    <row r="1639" spans="1:2" x14ac:dyDescent="0.35">
      <c r="A1639" s="505"/>
      <c r="B1639" s="505"/>
    </row>
    <row r="1640" spans="1:2" x14ac:dyDescent="0.35">
      <c r="A1640" s="505"/>
      <c r="B1640" s="505"/>
    </row>
    <row r="1641" spans="1:2" x14ac:dyDescent="0.35">
      <c r="A1641" s="505"/>
      <c r="B1641" s="505"/>
    </row>
    <row r="1642" spans="1:2" x14ac:dyDescent="0.35">
      <c r="A1642" s="505"/>
      <c r="B1642" s="505"/>
    </row>
    <row r="1643" spans="1:2" x14ac:dyDescent="0.35">
      <c r="A1643" s="505"/>
      <c r="B1643" s="505"/>
    </row>
    <row r="1644" spans="1:2" x14ac:dyDescent="0.35">
      <c r="A1644" s="505"/>
      <c r="B1644" s="505"/>
    </row>
    <row r="1645" spans="1:2" x14ac:dyDescent="0.35">
      <c r="A1645" s="505"/>
      <c r="B1645" s="505"/>
    </row>
    <row r="1646" spans="1:2" x14ac:dyDescent="0.35">
      <c r="A1646" s="505"/>
      <c r="B1646" s="505"/>
    </row>
    <row r="1647" spans="1:2" x14ac:dyDescent="0.35">
      <c r="A1647" s="505"/>
      <c r="B1647" s="505"/>
    </row>
    <row r="1648" spans="1:2" x14ac:dyDescent="0.35">
      <c r="A1648" s="505"/>
      <c r="B1648" s="505"/>
    </row>
    <row r="1649" spans="1:2" x14ac:dyDescent="0.35">
      <c r="A1649" s="505"/>
      <c r="B1649" s="505"/>
    </row>
    <row r="1650" spans="1:2" x14ac:dyDescent="0.35">
      <c r="A1650" s="505"/>
      <c r="B1650" s="505"/>
    </row>
    <row r="1651" spans="1:2" x14ac:dyDescent="0.35">
      <c r="A1651" s="505"/>
      <c r="B1651" s="505"/>
    </row>
    <row r="1652" spans="1:2" x14ac:dyDescent="0.35">
      <c r="A1652" s="505"/>
      <c r="B1652" s="505"/>
    </row>
    <row r="1653" spans="1:2" x14ac:dyDescent="0.35">
      <c r="A1653" s="505"/>
      <c r="B1653" s="505"/>
    </row>
    <row r="1654" spans="1:2" x14ac:dyDescent="0.35">
      <c r="A1654" s="505"/>
      <c r="B1654" s="505"/>
    </row>
    <row r="1655" spans="1:2" x14ac:dyDescent="0.35">
      <c r="A1655" s="505"/>
      <c r="B1655" s="505"/>
    </row>
    <row r="1656" spans="1:2" x14ac:dyDescent="0.35">
      <c r="A1656" s="505"/>
      <c r="B1656" s="505"/>
    </row>
    <row r="1657" spans="1:2" x14ac:dyDescent="0.35">
      <c r="A1657" s="505"/>
      <c r="B1657" s="505"/>
    </row>
    <row r="1658" spans="1:2" x14ac:dyDescent="0.35">
      <c r="A1658" s="505"/>
      <c r="B1658" s="505"/>
    </row>
    <row r="1659" spans="1:2" x14ac:dyDescent="0.35">
      <c r="A1659" s="505"/>
      <c r="B1659" s="505"/>
    </row>
    <row r="1660" spans="1:2" x14ac:dyDescent="0.35">
      <c r="A1660" s="505"/>
      <c r="B1660" s="505"/>
    </row>
    <row r="1661" spans="1:2" x14ac:dyDescent="0.35">
      <c r="A1661" s="505"/>
      <c r="B1661" s="505"/>
    </row>
    <row r="1662" spans="1:2" x14ac:dyDescent="0.35">
      <c r="A1662" s="505"/>
      <c r="B1662" s="505"/>
    </row>
    <row r="1663" spans="1:2" x14ac:dyDescent="0.35">
      <c r="A1663" s="505"/>
      <c r="B1663" s="505"/>
    </row>
    <row r="1664" spans="1:2" x14ac:dyDescent="0.35">
      <c r="A1664" s="505"/>
      <c r="B1664" s="505"/>
    </row>
    <row r="1665" spans="1:2" x14ac:dyDescent="0.35">
      <c r="A1665" s="505"/>
      <c r="B1665" s="505"/>
    </row>
    <row r="1666" spans="1:2" x14ac:dyDescent="0.35">
      <c r="A1666" s="505"/>
      <c r="B1666" s="505"/>
    </row>
    <row r="1667" spans="1:2" x14ac:dyDescent="0.35">
      <c r="A1667" s="505"/>
      <c r="B1667" s="505"/>
    </row>
    <row r="1668" spans="1:2" x14ac:dyDescent="0.35">
      <c r="A1668" s="505"/>
      <c r="B1668" s="505"/>
    </row>
    <row r="1669" spans="1:2" x14ac:dyDescent="0.35">
      <c r="A1669" s="505"/>
      <c r="B1669" s="505"/>
    </row>
    <row r="1670" spans="1:2" x14ac:dyDescent="0.35">
      <c r="A1670" s="505"/>
      <c r="B1670" s="505"/>
    </row>
    <row r="1671" spans="1:2" x14ac:dyDescent="0.35">
      <c r="A1671" s="505"/>
      <c r="B1671" s="505"/>
    </row>
    <row r="1672" spans="1:2" x14ac:dyDescent="0.35">
      <c r="A1672" s="505"/>
      <c r="B1672" s="505"/>
    </row>
    <row r="1673" spans="1:2" x14ac:dyDescent="0.35">
      <c r="A1673" s="505"/>
      <c r="B1673" s="505"/>
    </row>
    <row r="1674" spans="1:2" x14ac:dyDescent="0.35">
      <c r="A1674" s="505"/>
      <c r="B1674" s="505"/>
    </row>
    <row r="1675" spans="1:2" x14ac:dyDescent="0.35">
      <c r="A1675" s="505"/>
      <c r="B1675" s="505"/>
    </row>
    <row r="1676" spans="1:2" x14ac:dyDescent="0.35">
      <c r="A1676" s="505"/>
      <c r="B1676" s="505"/>
    </row>
    <row r="1677" spans="1:2" x14ac:dyDescent="0.35">
      <c r="A1677" s="505"/>
      <c r="B1677" s="505"/>
    </row>
    <row r="1678" spans="1:2" x14ac:dyDescent="0.35">
      <c r="A1678" s="505"/>
      <c r="B1678" s="505"/>
    </row>
    <row r="1679" spans="1:2" x14ac:dyDescent="0.35">
      <c r="A1679" s="505"/>
      <c r="B1679" s="505"/>
    </row>
    <row r="1680" spans="1:2" x14ac:dyDescent="0.35">
      <c r="A1680" s="505"/>
      <c r="B1680" s="505"/>
    </row>
    <row r="1681" spans="1:2" x14ac:dyDescent="0.35">
      <c r="A1681" s="505"/>
      <c r="B1681" s="505"/>
    </row>
    <row r="1682" spans="1:2" x14ac:dyDescent="0.35">
      <c r="A1682" s="505"/>
      <c r="B1682" s="505"/>
    </row>
    <row r="1683" spans="1:2" x14ac:dyDescent="0.35">
      <c r="A1683" s="505"/>
      <c r="B1683" s="505"/>
    </row>
    <row r="1684" spans="1:2" x14ac:dyDescent="0.35">
      <c r="A1684" s="505"/>
      <c r="B1684" s="505"/>
    </row>
    <row r="1685" spans="1:2" x14ac:dyDescent="0.35">
      <c r="A1685" s="505"/>
      <c r="B1685" s="505"/>
    </row>
    <row r="1686" spans="1:2" x14ac:dyDescent="0.35">
      <c r="A1686" s="505"/>
      <c r="B1686" s="505"/>
    </row>
    <row r="1687" spans="1:2" x14ac:dyDescent="0.35">
      <c r="A1687" s="505"/>
      <c r="B1687" s="505"/>
    </row>
    <row r="1688" spans="1:2" x14ac:dyDescent="0.35">
      <c r="A1688" s="505"/>
      <c r="B1688" s="505"/>
    </row>
    <row r="1689" spans="1:2" x14ac:dyDescent="0.35">
      <c r="A1689" s="505"/>
      <c r="B1689" s="505"/>
    </row>
    <row r="1690" spans="1:2" x14ac:dyDescent="0.35">
      <c r="A1690" s="505"/>
      <c r="B1690" s="505"/>
    </row>
    <row r="1691" spans="1:2" x14ac:dyDescent="0.35">
      <c r="A1691" s="505"/>
      <c r="B1691" s="505"/>
    </row>
    <row r="1692" spans="1:2" x14ac:dyDescent="0.35">
      <c r="A1692" s="505"/>
      <c r="B1692" s="505"/>
    </row>
    <row r="1693" spans="1:2" x14ac:dyDescent="0.35">
      <c r="A1693" s="505"/>
      <c r="B1693" s="505"/>
    </row>
    <row r="1694" spans="1:2" x14ac:dyDescent="0.35">
      <c r="A1694" s="505"/>
      <c r="B1694" s="505"/>
    </row>
    <row r="1695" spans="1:2" x14ac:dyDescent="0.35">
      <c r="A1695" s="505"/>
      <c r="B1695" s="505"/>
    </row>
    <row r="1696" spans="1:2" x14ac:dyDescent="0.35">
      <c r="A1696" s="505"/>
      <c r="B1696" s="505"/>
    </row>
    <row r="1697" spans="1:2" x14ac:dyDescent="0.35">
      <c r="A1697" s="505"/>
      <c r="B1697" s="505"/>
    </row>
    <row r="1698" spans="1:2" x14ac:dyDescent="0.35">
      <c r="A1698" s="505"/>
      <c r="B1698" s="505"/>
    </row>
    <row r="1699" spans="1:2" x14ac:dyDescent="0.35">
      <c r="A1699" s="505"/>
      <c r="B1699" s="505"/>
    </row>
    <row r="1700" spans="1:2" x14ac:dyDescent="0.35">
      <c r="A1700" s="505"/>
      <c r="B1700" s="505"/>
    </row>
    <row r="1701" spans="1:2" x14ac:dyDescent="0.35">
      <c r="A1701" s="505"/>
      <c r="B1701" s="505"/>
    </row>
    <row r="1702" spans="1:2" x14ac:dyDescent="0.35">
      <c r="A1702" s="505"/>
      <c r="B1702" s="505"/>
    </row>
    <row r="1703" spans="1:2" x14ac:dyDescent="0.35">
      <c r="A1703" s="505"/>
      <c r="B1703" s="505"/>
    </row>
    <row r="1704" spans="1:2" x14ac:dyDescent="0.35">
      <c r="A1704" s="505"/>
      <c r="B1704" s="505"/>
    </row>
    <row r="1705" spans="1:2" x14ac:dyDescent="0.35">
      <c r="A1705" s="505"/>
      <c r="B1705" s="505"/>
    </row>
    <row r="1706" spans="1:2" x14ac:dyDescent="0.35">
      <c r="A1706" s="505"/>
      <c r="B1706" s="505"/>
    </row>
    <row r="1707" spans="1:2" x14ac:dyDescent="0.35">
      <c r="A1707" s="505"/>
      <c r="B1707" s="505"/>
    </row>
    <row r="1708" spans="1:2" x14ac:dyDescent="0.35">
      <c r="A1708" s="505"/>
      <c r="B1708" s="505"/>
    </row>
    <row r="1709" spans="1:2" x14ac:dyDescent="0.35">
      <c r="A1709" s="505"/>
      <c r="B1709" s="505"/>
    </row>
    <row r="1710" spans="1:2" x14ac:dyDescent="0.35">
      <c r="A1710" s="505"/>
      <c r="B1710" s="505"/>
    </row>
    <row r="1711" spans="1:2" x14ac:dyDescent="0.35">
      <c r="A1711" s="505"/>
      <c r="B1711" s="505"/>
    </row>
    <row r="1712" spans="1:2" x14ac:dyDescent="0.35">
      <c r="A1712" s="505"/>
      <c r="B1712" s="505"/>
    </row>
    <row r="1713" spans="1:2" x14ac:dyDescent="0.35">
      <c r="A1713" s="505"/>
      <c r="B1713" s="505"/>
    </row>
    <row r="1714" spans="1:2" x14ac:dyDescent="0.35">
      <c r="A1714" s="505"/>
      <c r="B1714" s="505"/>
    </row>
    <row r="1715" spans="1:2" x14ac:dyDescent="0.35">
      <c r="A1715" s="505"/>
      <c r="B1715" s="505"/>
    </row>
    <row r="1716" spans="1:2" x14ac:dyDescent="0.35">
      <c r="A1716" s="505"/>
      <c r="B1716" s="505"/>
    </row>
    <row r="1717" spans="1:2" x14ac:dyDescent="0.35">
      <c r="A1717" s="505"/>
      <c r="B1717" s="505"/>
    </row>
    <row r="1718" spans="1:2" x14ac:dyDescent="0.35">
      <c r="A1718" s="505"/>
      <c r="B1718" s="505"/>
    </row>
    <row r="1719" spans="1:2" x14ac:dyDescent="0.35">
      <c r="A1719" s="505"/>
      <c r="B1719" s="505"/>
    </row>
    <row r="1720" spans="1:2" x14ac:dyDescent="0.35">
      <c r="A1720" s="505"/>
      <c r="B1720" s="505"/>
    </row>
    <row r="1721" spans="1:2" x14ac:dyDescent="0.35">
      <c r="A1721" s="505"/>
      <c r="B1721" s="505"/>
    </row>
    <row r="1722" spans="1:2" x14ac:dyDescent="0.35">
      <c r="A1722" s="505"/>
      <c r="B1722" s="505"/>
    </row>
    <row r="1723" spans="1:2" x14ac:dyDescent="0.35">
      <c r="A1723" s="505"/>
      <c r="B1723" s="505"/>
    </row>
    <row r="1724" spans="1:2" x14ac:dyDescent="0.35">
      <c r="A1724" s="505"/>
      <c r="B1724" s="505"/>
    </row>
    <row r="1725" spans="1:2" x14ac:dyDescent="0.35">
      <c r="A1725" s="505"/>
      <c r="B1725" s="505"/>
    </row>
    <row r="1726" spans="1:2" x14ac:dyDescent="0.35">
      <c r="A1726" s="505"/>
      <c r="B1726" s="505"/>
    </row>
    <row r="1727" spans="1:2" x14ac:dyDescent="0.35">
      <c r="A1727" s="505"/>
      <c r="B1727" s="505"/>
    </row>
    <row r="1728" spans="1:2" x14ac:dyDescent="0.35">
      <c r="A1728" s="505"/>
      <c r="B1728" s="505"/>
    </row>
    <row r="1729" spans="1:2" x14ac:dyDescent="0.35">
      <c r="A1729" s="505"/>
      <c r="B1729" s="505"/>
    </row>
    <row r="1730" spans="1:2" x14ac:dyDescent="0.35">
      <c r="A1730" s="505"/>
      <c r="B1730" s="505"/>
    </row>
    <row r="1731" spans="1:2" x14ac:dyDescent="0.35">
      <c r="A1731" s="505"/>
      <c r="B1731" s="505"/>
    </row>
    <row r="1732" spans="1:2" x14ac:dyDescent="0.35">
      <c r="A1732" s="505"/>
      <c r="B1732" s="505"/>
    </row>
    <row r="1733" spans="1:2" x14ac:dyDescent="0.35">
      <c r="A1733" s="505"/>
      <c r="B1733" s="505"/>
    </row>
    <row r="1734" spans="1:2" x14ac:dyDescent="0.35">
      <c r="A1734" s="505"/>
      <c r="B1734" s="505"/>
    </row>
    <row r="1735" spans="1:2" x14ac:dyDescent="0.35">
      <c r="A1735" s="505"/>
      <c r="B1735" s="505"/>
    </row>
    <row r="1736" spans="1:2" x14ac:dyDescent="0.35">
      <c r="A1736" s="505"/>
      <c r="B1736" s="505"/>
    </row>
    <row r="1737" spans="1:2" x14ac:dyDescent="0.35">
      <c r="A1737" s="505"/>
      <c r="B1737" s="505"/>
    </row>
    <row r="1738" spans="1:2" x14ac:dyDescent="0.35">
      <c r="A1738" s="505"/>
      <c r="B1738" s="505"/>
    </row>
    <row r="1739" spans="1:2" x14ac:dyDescent="0.35">
      <c r="A1739" s="505"/>
      <c r="B1739" s="505"/>
    </row>
    <row r="1740" spans="1:2" x14ac:dyDescent="0.35">
      <c r="A1740" s="505"/>
      <c r="B1740" s="505"/>
    </row>
    <row r="1741" spans="1:2" x14ac:dyDescent="0.35">
      <c r="A1741" s="505"/>
      <c r="B1741" s="505"/>
    </row>
    <row r="1742" spans="1:2" x14ac:dyDescent="0.35">
      <c r="A1742" s="505"/>
      <c r="B1742" s="505"/>
    </row>
    <row r="1743" spans="1:2" x14ac:dyDescent="0.35">
      <c r="A1743" s="505"/>
      <c r="B1743" s="505"/>
    </row>
    <row r="1744" spans="1:2" x14ac:dyDescent="0.35">
      <c r="A1744" s="505"/>
      <c r="B1744" s="505"/>
    </row>
    <row r="1745" spans="1:2" x14ac:dyDescent="0.35">
      <c r="A1745" s="505"/>
      <c r="B1745" s="505"/>
    </row>
    <row r="1746" spans="1:2" x14ac:dyDescent="0.35">
      <c r="A1746" s="505"/>
      <c r="B1746" s="505"/>
    </row>
    <row r="1747" spans="1:2" x14ac:dyDescent="0.35">
      <c r="A1747" s="505"/>
      <c r="B1747" s="505"/>
    </row>
    <row r="1748" spans="1:2" x14ac:dyDescent="0.35">
      <c r="A1748" s="505"/>
      <c r="B1748" s="505"/>
    </row>
    <row r="1749" spans="1:2" x14ac:dyDescent="0.35">
      <c r="A1749" s="505"/>
      <c r="B1749" s="505"/>
    </row>
    <row r="1750" spans="1:2" x14ac:dyDescent="0.35">
      <c r="A1750" s="505"/>
      <c r="B1750" s="505"/>
    </row>
    <row r="1751" spans="1:2" x14ac:dyDescent="0.35">
      <c r="A1751" s="505"/>
      <c r="B1751" s="505"/>
    </row>
    <row r="1752" spans="1:2" x14ac:dyDescent="0.35">
      <c r="A1752" s="505"/>
      <c r="B1752" s="505"/>
    </row>
    <row r="1753" spans="1:2" x14ac:dyDescent="0.35">
      <c r="A1753" s="505"/>
      <c r="B1753" s="505"/>
    </row>
    <row r="1754" spans="1:2" x14ac:dyDescent="0.35">
      <c r="A1754" s="505"/>
      <c r="B1754" s="505"/>
    </row>
    <row r="1755" spans="1:2" x14ac:dyDescent="0.35">
      <c r="A1755" s="505"/>
      <c r="B1755" s="505"/>
    </row>
    <row r="1756" spans="1:2" x14ac:dyDescent="0.35">
      <c r="A1756" s="505"/>
      <c r="B1756" s="505"/>
    </row>
    <row r="1757" spans="1:2" x14ac:dyDescent="0.35">
      <c r="A1757" s="505"/>
      <c r="B1757" s="505"/>
    </row>
    <row r="1758" spans="1:2" x14ac:dyDescent="0.35">
      <c r="A1758" s="505"/>
      <c r="B1758" s="505"/>
    </row>
    <row r="1759" spans="1:2" x14ac:dyDescent="0.35">
      <c r="A1759" s="505"/>
      <c r="B1759" s="505"/>
    </row>
    <row r="1760" spans="1:2" x14ac:dyDescent="0.35">
      <c r="A1760" s="505"/>
      <c r="B1760" s="505"/>
    </row>
    <row r="1761" spans="1:2" x14ac:dyDescent="0.35">
      <c r="A1761" s="505"/>
      <c r="B1761" s="505"/>
    </row>
    <row r="1762" spans="1:2" x14ac:dyDescent="0.35">
      <c r="A1762" s="505"/>
      <c r="B1762" s="505"/>
    </row>
    <row r="1763" spans="1:2" x14ac:dyDescent="0.35">
      <c r="A1763" s="505"/>
      <c r="B1763" s="505"/>
    </row>
    <row r="1764" spans="1:2" x14ac:dyDescent="0.35">
      <c r="A1764" s="505"/>
      <c r="B1764" s="505"/>
    </row>
    <row r="1765" spans="1:2" x14ac:dyDescent="0.35">
      <c r="A1765" s="505"/>
      <c r="B1765" s="505"/>
    </row>
    <row r="1766" spans="1:2" x14ac:dyDescent="0.35">
      <c r="A1766" s="505"/>
      <c r="B1766" s="505"/>
    </row>
    <row r="1767" spans="1:2" x14ac:dyDescent="0.35">
      <c r="A1767" s="505"/>
      <c r="B1767" s="505"/>
    </row>
    <row r="1768" spans="1:2" x14ac:dyDescent="0.35">
      <c r="A1768" s="505"/>
      <c r="B1768" s="505"/>
    </row>
    <row r="1769" spans="1:2" x14ac:dyDescent="0.35">
      <c r="A1769" s="505"/>
      <c r="B1769" s="505"/>
    </row>
    <row r="1770" spans="1:2" x14ac:dyDescent="0.35">
      <c r="A1770" s="505"/>
      <c r="B1770" s="505"/>
    </row>
    <row r="1771" spans="1:2" x14ac:dyDescent="0.35">
      <c r="A1771" s="505"/>
      <c r="B1771" s="505"/>
    </row>
    <row r="1772" spans="1:2" x14ac:dyDescent="0.35">
      <c r="A1772" s="505"/>
      <c r="B1772" s="505"/>
    </row>
    <row r="1773" spans="1:2" x14ac:dyDescent="0.35">
      <c r="A1773" s="505"/>
      <c r="B1773" s="505"/>
    </row>
    <row r="1774" spans="1:2" x14ac:dyDescent="0.35">
      <c r="A1774" s="505"/>
      <c r="B1774" s="505"/>
    </row>
    <row r="1775" spans="1:2" x14ac:dyDescent="0.35">
      <c r="A1775" s="505"/>
      <c r="B1775" s="505"/>
    </row>
    <row r="1776" spans="1:2" x14ac:dyDescent="0.35">
      <c r="A1776" s="505"/>
      <c r="B1776" s="505"/>
    </row>
    <row r="1777" spans="1:2" x14ac:dyDescent="0.35">
      <c r="A1777" s="505"/>
      <c r="B1777" s="505"/>
    </row>
    <row r="1778" spans="1:2" x14ac:dyDescent="0.35">
      <c r="A1778" s="505"/>
      <c r="B1778" s="505"/>
    </row>
    <row r="1779" spans="1:2" x14ac:dyDescent="0.35">
      <c r="A1779" s="505"/>
      <c r="B1779" s="505"/>
    </row>
    <row r="1780" spans="1:2" x14ac:dyDescent="0.35">
      <c r="A1780" s="505"/>
      <c r="B1780" s="505"/>
    </row>
    <row r="1781" spans="1:2" x14ac:dyDescent="0.35">
      <c r="A1781" s="505"/>
      <c r="B1781" s="505"/>
    </row>
    <row r="1782" spans="1:2" x14ac:dyDescent="0.35">
      <c r="A1782" s="505"/>
      <c r="B1782" s="505"/>
    </row>
    <row r="1783" spans="1:2" x14ac:dyDescent="0.35">
      <c r="A1783" s="505"/>
      <c r="B1783" s="505"/>
    </row>
    <row r="1784" spans="1:2" x14ac:dyDescent="0.35">
      <c r="A1784" s="505"/>
      <c r="B1784" s="505"/>
    </row>
    <row r="1785" spans="1:2" x14ac:dyDescent="0.35">
      <c r="A1785" s="505"/>
      <c r="B1785" s="505"/>
    </row>
    <row r="1786" spans="1:2" x14ac:dyDescent="0.35">
      <c r="A1786" s="505"/>
      <c r="B1786" s="505"/>
    </row>
    <row r="1787" spans="1:2" x14ac:dyDescent="0.35">
      <c r="A1787" s="505"/>
      <c r="B1787" s="505"/>
    </row>
    <row r="1788" spans="1:2" x14ac:dyDescent="0.35">
      <c r="A1788" s="505"/>
      <c r="B1788" s="505"/>
    </row>
    <row r="1789" spans="1:2" x14ac:dyDescent="0.35">
      <c r="A1789" s="505"/>
      <c r="B1789" s="505"/>
    </row>
    <row r="1790" spans="1:2" x14ac:dyDescent="0.35">
      <c r="A1790" s="505"/>
      <c r="B1790" s="505"/>
    </row>
    <row r="1791" spans="1:2" x14ac:dyDescent="0.35">
      <c r="A1791" s="505"/>
      <c r="B1791" s="505"/>
    </row>
    <row r="1792" spans="1:2" x14ac:dyDescent="0.35">
      <c r="A1792" s="505"/>
      <c r="B1792" s="505"/>
    </row>
    <row r="1793" spans="1:2" x14ac:dyDescent="0.35">
      <c r="A1793" s="505"/>
      <c r="B1793" s="505"/>
    </row>
    <row r="1794" spans="1:2" x14ac:dyDescent="0.35">
      <c r="A1794" s="505"/>
      <c r="B1794" s="505"/>
    </row>
    <row r="1795" spans="1:2" x14ac:dyDescent="0.35">
      <c r="A1795" s="505"/>
      <c r="B1795" s="505"/>
    </row>
    <row r="1796" spans="1:2" x14ac:dyDescent="0.35">
      <c r="A1796" s="505"/>
      <c r="B1796" s="505"/>
    </row>
    <row r="1797" spans="1:2" x14ac:dyDescent="0.35">
      <c r="A1797" s="505"/>
      <c r="B1797" s="505"/>
    </row>
    <row r="1798" spans="1:2" x14ac:dyDescent="0.35">
      <c r="A1798" s="505"/>
      <c r="B1798" s="505"/>
    </row>
    <row r="1799" spans="1:2" x14ac:dyDescent="0.35">
      <c r="A1799" s="505"/>
      <c r="B1799" s="505"/>
    </row>
    <row r="1800" spans="1:2" x14ac:dyDescent="0.35">
      <c r="A1800" s="505"/>
      <c r="B1800" s="505"/>
    </row>
    <row r="1801" spans="1:2" x14ac:dyDescent="0.35">
      <c r="A1801" s="505"/>
      <c r="B1801" s="505"/>
    </row>
    <row r="1802" spans="1:2" x14ac:dyDescent="0.35">
      <c r="A1802" s="505"/>
      <c r="B1802" s="505"/>
    </row>
    <row r="1803" spans="1:2" x14ac:dyDescent="0.35">
      <c r="A1803" s="505"/>
      <c r="B1803" s="505"/>
    </row>
    <row r="1804" spans="1:2" x14ac:dyDescent="0.35">
      <c r="A1804" s="505"/>
      <c r="B1804" s="505"/>
    </row>
    <row r="1805" spans="1:2" x14ac:dyDescent="0.35">
      <c r="A1805" s="505"/>
      <c r="B1805" s="505"/>
    </row>
    <row r="1806" spans="1:2" x14ac:dyDescent="0.35">
      <c r="A1806" s="505"/>
      <c r="B1806" s="505"/>
    </row>
    <row r="1807" spans="1:2" x14ac:dyDescent="0.35">
      <c r="A1807" s="505"/>
      <c r="B1807" s="505"/>
    </row>
    <row r="1808" spans="1:2" x14ac:dyDescent="0.35">
      <c r="A1808" s="505"/>
      <c r="B1808" s="505"/>
    </row>
    <row r="1809" spans="1:2" x14ac:dyDescent="0.35">
      <c r="A1809" s="505"/>
      <c r="B1809" s="505"/>
    </row>
    <row r="1810" spans="1:2" x14ac:dyDescent="0.35">
      <c r="A1810" s="505"/>
      <c r="B1810" s="505"/>
    </row>
    <row r="1811" spans="1:2" x14ac:dyDescent="0.35">
      <c r="A1811" s="505"/>
      <c r="B1811" s="505"/>
    </row>
    <row r="1812" spans="1:2" x14ac:dyDescent="0.35">
      <c r="A1812" s="505"/>
      <c r="B1812" s="505"/>
    </row>
    <row r="1813" spans="1:2" x14ac:dyDescent="0.35">
      <c r="A1813" s="505"/>
      <c r="B1813" s="505"/>
    </row>
    <row r="1814" spans="1:2" x14ac:dyDescent="0.35">
      <c r="A1814" s="505"/>
      <c r="B1814" s="505"/>
    </row>
    <row r="1815" spans="1:2" x14ac:dyDescent="0.35">
      <c r="A1815" s="505"/>
      <c r="B1815" s="505"/>
    </row>
    <row r="1816" spans="1:2" x14ac:dyDescent="0.35">
      <c r="A1816" s="505"/>
      <c r="B1816" s="505"/>
    </row>
    <row r="1817" spans="1:2" x14ac:dyDescent="0.35">
      <c r="A1817" s="505"/>
      <c r="B1817" s="505"/>
    </row>
    <row r="1818" spans="1:2" x14ac:dyDescent="0.35">
      <c r="A1818" s="505"/>
      <c r="B1818" s="505"/>
    </row>
    <row r="1819" spans="1:2" x14ac:dyDescent="0.35">
      <c r="A1819" s="505"/>
      <c r="B1819" s="505"/>
    </row>
    <row r="1820" spans="1:2" x14ac:dyDescent="0.35">
      <c r="A1820" s="505"/>
      <c r="B1820" s="505"/>
    </row>
    <row r="1821" spans="1:2" x14ac:dyDescent="0.35">
      <c r="A1821" s="505"/>
      <c r="B1821" s="505"/>
    </row>
    <row r="1822" spans="1:2" x14ac:dyDescent="0.35">
      <c r="A1822" s="505"/>
      <c r="B1822" s="505"/>
    </row>
    <row r="1823" spans="1:2" x14ac:dyDescent="0.35">
      <c r="A1823" s="505"/>
      <c r="B1823" s="505"/>
    </row>
    <row r="1824" spans="1:2" x14ac:dyDescent="0.35">
      <c r="A1824" s="505"/>
      <c r="B1824" s="505"/>
    </row>
    <row r="1825" spans="1:2" x14ac:dyDescent="0.35">
      <c r="A1825" s="505"/>
      <c r="B1825" s="505"/>
    </row>
    <row r="1826" spans="1:2" x14ac:dyDescent="0.35">
      <c r="A1826" s="505"/>
      <c r="B1826" s="505"/>
    </row>
    <row r="1827" spans="1:2" x14ac:dyDescent="0.35">
      <c r="A1827" s="505"/>
      <c r="B1827" s="505"/>
    </row>
    <row r="1828" spans="1:2" x14ac:dyDescent="0.35">
      <c r="A1828" s="505"/>
      <c r="B1828" s="505"/>
    </row>
    <row r="1829" spans="1:2" x14ac:dyDescent="0.35">
      <c r="A1829" s="505"/>
      <c r="B1829" s="505"/>
    </row>
    <row r="1830" spans="1:2" x14ac:dyDescent="0.35">
      <c r="A1830" s="505"/>
      <c r="B1830" s="505"/>
    </row>
    <row r="1831" spans="1:2" x14ac:dyDescent="0.35">
      <c r="A1831" s="505"/>
      <c r="B1831" s="505"/>
    </row>
    <row r="1832" spans="1:2" x14ac:dyDescent="0.35">
      <c r="A1832" s="505"/>
      <c r="B1832" s="505"/>
    </row>
    <row r="1833" spans="1:2" x14ac:dyDescent="0.35">
      <c r="A1833" s="505"/>
      <c r="B1833" s="505"/>
    </row>
    <row r="1834" spans="1:2" x14ac:dyDescent="0.35">
      <c r="A1834" s="505"/>
      <c r="B1834" s="505"/>
    </row>
    <row r="1835" spans="1:2" x14ac:dyDescent="0.35">
      <c r="A1835" s="505"/>
      <c r="B1835" s="505"/>
    </row>
    <row r="1836" spans="1:2" x14ac:dyDescent="0.35">
      <c r="A1836" s="505"/>
      <c r="B1836" s="505"/>
    </row>
    <row r="1837" spans="1:2" x14ac:dyDescent="0.35">
      <c r="A1837" s="505"/>
      <c r="B1837" s="505"/>
    </row>
    <row r="1838" spans="1:2" x14ac:dyDescent="0.35">
      <c r="A1838" s="505"/>
      <c r="B1838" s="505"/>
    </row>
    <row r="1839" spans="1:2" x14ac:dyDescent="0.35">
      <c r="A1839" s="505"/>
      <c r="B1839" s="505"/>
    </row>
    <row r="1840" spans="1:2" x14ac:dyDescent="0.35">
      <c r="A1840" s="505"/>
      <c r="B1840" s="505"/>
    </row>
    <row r="1841" spans="1:2" x14ac:dyDescent="0.35">
      <c r="A1841" s="505"/>
      <c r="B1841" s="505"/>
    </row>
    <row r="1842" spans="1:2" x14ac:dyDescent="0.35">
      <c r="A1842" s="505"/>
      <c r="B1842" s="505"/>
    </row>
    <row r="1843" spans="1:2" x14ac:dyDescent="0.35">
      <c r="A1843" s="505"/>
      <c r="B1843" s="505"/>
    </row>
    <row r="1844" spans="1:2" x14ac:dyDescent="0.35">
      <c r="A1844" s="505"/>
      <c r="B1844" s="505"/>
    </row>
    <row r="1845" spans="1:2" x14ac:dyDescent="0.35">
      <c r="A1845" s="505"/>
      <c r="B1845" s="505"/>
    </row>
    <row r="1846" spans="1:2" x14ac:dyDescent="0.35">
      <c r="A1846" s="505"/>
      <c r="B1846" s="505"/>
    </row>
    <row r="1847" spans="1:2" x14ac:dyDescent="0.35">
      <c r="A1847" s="505"/>
      <c r="B1847" s="505"/>
    </row>
    <row r="1848" spans="1:2" x14ac:dyDescent="0.35">
      <c r="A1848" s="505"/>
      <c r="B1848" s="505"/>
    </row>
    <row r="1849" spans="1:2" x14ac:dyDescent="0.35">
      <c r="A1849" s="505"/>
      <c r="B1849" s="505"/>
    </row>
    <row r="1850" spans="1:2" x14ac:dyDescent="0.35">
      <c r="A1850" s="505"/>
      <c r="B1850" s="505"/>
    </row>
    <row r="1851" spans="1:2" x14ac:dyDescent="0.35">
      <c r="A1851" s="505"/>
      <c r="B1851" s="505"/>
    </row>
    <row r="1852" spans="1:2" x14ac:dyDescent="0.35">
      <c r="A1852" s="505"/>
      <c r="B1852" s="505"/>
    </row>
    <row r="1853" spans="1:2" x14ac:dyDescent="0.35">
      <c r="A1853" s="505"/>
      <c r="B1853" s="505"/>
    </row>
    <row r="1854" spans="1:2" x14ac:dyDescent="0.35">
      <c r="A1854" s="505"/>
      <c r="B1854" s="505"/>
    </row>
    <row r="1855" spans="1:2" x14ac:dyDescent="0.35">
      <c r="A1855" s="505"/>
      <c r="B1855" s="505"/>
    </row>
    <row r="1856" spans="1:2" x14ac:dyDescent="0.35">
      <c r="A1856" s="505"/>
      <c r="B1856" s="505"/>
    </row>
    <row r="1857" spans="1:2" x14ac:dyDescent="0.35">
      <c r="A1857" s="505"/>
      <c r="B1857" s="505"/>
    </row>
    <row r="1858" spans="1:2" x14ac:dyDescent="0.35">
      <c r="A1858" s="505"/>
      <c r="B1858" s="505"/>
    </row>
    <row r="1859" spans="1:2" x14ac:dyDescent="0.35">
      <c r="A1859" s="505"/>
      <c r="B1859" s="505"/>
    </row>
    <row r="1860" spans="1:2" x14ac:dyDescent="0.35">
      <c r="A1860" s="505"/>
      <c r="B1860" s="505"/>
    </row>
    <row r="1861" spans="1:2" x14ac:dyDescent="0.35">
      <c r="A1861" s="505"/>
      <c r="B1861" s="505"/>
    </row>
    <row r="1862" spans="1:2" x14ac:dyDescent="0.35">
      <c r="A1862" s="505"/>
      <c r="B1862" s="505"/>
    </row>
    <row r="1863" spans="1:2" x14ac:dyDescent="0.35">
      <c r="A1863" s="505"/>
      <c r="B1863" s="505"/>
    </row>
    <row r="1864" spans="1:2" x14ac:dyDescent="0.35">
      <c r="A1864" s="505"/>
      <c r="B1864" s="505"/>
    </row>
    <row r="1865" spans="1:2" x14ac:dyDescent="0.35">
      <c r="A1865" s="505"/>
      <c r="B1865" s="505"/>
    </row>
    <row r="1866" spans="1:2" x14ac:dyDescent="0.35">
      <c r="A1866" s="505"/>
      <c r="B1866" s="505"/>
    </row>
    <row r="1867" spans="1:2" x14ac:dyDescent="0.35">
      <c r="A1867" s="505"/>
      <c r="B1867" s="505"/>
    </row>
    <row r="1868" spans="1:2" x14ac:dyDescent="0.35">
      <c r="A1868" s="505"/>
      <c r="B1868" s="505"/>
    </row>
    <row r="1869" spans="1:2" x14ac:dyDescent="0.35">
      <c r="A1869" s="505"/>
      <c r="B1869" s="505"/>
    </row>
    <row r="1870" spans="1:2" x14ac:dyDescent="0.35">
      <c r="A1870" s="505"/>
      <c r="B1870" s="505"/>
    </row>
    <row r="1871" spans="1:2" x14ac:dyDescent="0.35">
      <c r="A1871" s="505"/>
      <c r="B1871" s="505"/>
    </row>
    <row r="1872" spans="1:2" x14ac:dyDescent="0.35">
      <c r="A1872" s="505"/>
      <c r="B1872" s="505"/>
    </row>
    <row r="1873" spans="1:2" x14ac:dyDescent="0.35">
      <c r="A1873" s="505"/>
      <c r="B1873" s="505"/>
    </row>
    <row r="1874" spans="1:2" x14ac:dyDescent="0.35">
      <c r="A1874" s="505"/>
      <c r="B1874" s="505"/>
    </row>
    <row r="1875" spans="1:2" x14ac:dyDescent="0.35">
      <c r="A1875" s="505"/>
      <c r="B1875" s="505"/>
    </row>
    <row r="1876" spans="1:2" x14ac:dyDescent="0.35">
      <c r="A1876" s="505"/>
      <c r="B1876" s="505"/>
    </row>
    <row r="1877" spans="1:2" x14ac:dyDescent="0.35">
      <c r="A1877" s="505"/>
      <c r="B1877" s="505"/>
    </row>
    <row r="1878" spans="1:2" x14ac:dyDescent="0.35">
      <c r="A1878" s="505"/>
      <c r="B1878" s="505"/>
    </row>
    <row r="1879" spans="1:2" x14ac:dyDescent="0.35">
      <c r="A1879" s="505"/>
      <c r="B1879" s="505"/>
    </row>
    <row r="1880" spans="1:2" x14ac:dyDescent="0.35">
      <c r="A1880" s="505"/>
      <c r="B1880" s="505"/>
    </row>
    <row r="1881" spans="1:2" x14ac:dyDescent="0.35">
      <c r="A1881" s="505"/>
      <c r="B1881" s="505"/>
    </row>
    <row r="1882" spans="1:2" x14ac:dyDescent="0.35">
      <c r="A1882" s="505"/>
      <c r="B1882" s="505"/>
    </row>
    <row r="1883" spans="1:2" x14ac:dyDescent="0.35">
      <c r="A1883" s="505"/>
      <c r="B1883" s="505"/>
    </row>
    <row r="1884" spans="1:2" x14ac:dyDescent="0.35">
      <c r="A1884" s="505"/>
      <c r="B1884" s="505"/>
    </row>
    <row r="1885" spans="1:2" x14ac:dyDescent="0.35">
      <c r="A1885" s="505"/>
      <c r="B1885" s="505"/>
    </row>
    <row r="1886" spans="1:2" x14ac:dyDescent="0.35">
      <c r="A1886" s="505"/>
      <c r="B1886" s="505"/>
    </row>
    <row r="1887" spans="1:2" x14ac:dyDescent="0.35">
      <c r="A1887" s="505"/>
      <c r="B1887" s="505"/>
    </row>
    <row r="1888" spans="1:2" x14ac:dyDescent="0.35">
      <c r="A1888" s="505"/>
      <c r="B1888" s="505"/>
    </row>
    <row r="1889" spans="1:2" x14ac:dyDescent="0.35">
      <c r="A1889" s="505"/>
      <c r="B1889" s="505"/>
    </row>
    <row r="1890" spans="1:2" x14ac:dyDescent="0.35">
      <c r="A1890" s="505"/>
      <c r="B1890" s="505"/>
    </row>
    <row r="1891" spans="1:2" x14ac:dyDescent="0.35">
      <c r="A1891" s="505"/>
      <c r="B1891" s="505"/>
    </row>
    <row r="1892" spans="1:2" x14ac:dyDescent="0.35">
      <c r="A1892" s="505"/>
      <c r="B1892" s="505"/>
    </row>
    <row r="1893" spans="1:2" x14ac:dyDescent="0.35">
      <c r="A1893" s="505"/>
      <c r="B1893" s="505"/>
    </row>
    <row r="1894" spans="1:2" x14ac:dyDescent="0.35">
      <c r="A1894" s="505"/>
      <c r="B1894" s="505"/>
    </row>
    <row r="1895" spans="1:2" x14ac:dyDescent="0.35">
      <c r="A1895" s="505"/>
      <c r="B1895" s="505"/>
    </row>
    <row r="1896" spans="1:2" x14ac:dyDescent="0.35">
      <c r="A1896" s="505"/>
      <c r="B1896" s="505"/>
    </row>
    <row r="1897" spans="1:2" x14ac:dyDescent="0.35">
      <c r="A1897" s="505"/>
      <c r="B1897" s="505"/>
    </row>
    <row r="1898" spans="1:2" x14ac:dyDescent="0.35">
      <c r="A1898" s="505"/>
      <c r="B1898" s="505"/>
    </row>
    <row r="1899" spans="1:2" x14ac:dyDescent="0.35">
      <c r="A1899" s="505"/>
      <c r="B1899" s="505"/>
    </row>
    <row r="1900" spans="1:2" x14ac:dyDescent="0.35">
      <c r="A1900" s="505"/>
      <c r="B1900" s="505"/>
    </row>
    <row r="1901" spans="1:2" x14ac:dyDescent="0.35">
      <c r="A1901" s="505"/>
      <c r="B1901" s="505"/>
    </row>
    <row r="1902" spans="1:2" x14ac:dyDescent="0.35">
      <c r="A1902" s="505"/>
      <c r="B1902" s="505"/>
    </row>
    <row r="1903" spans="1:2" x14ac:dyDescent="0.35">
      <c r="A1903" s="505"/>
      <c r="B1903" s="505"/>
    </row>
    <row r="1904" spans="1:2" x14ac:dyDescent="0.35">
      <c r="A1904" s="505"/>
      <c r="B1904" s="505"/>
    </row>
    <row r="1905" spans="1:2" x14ac:dyDescent="0.35">
      <c r="A1905" s="505"/>
      <c r="B1905" s="505"/>
    </row>
    <row r="1906" spans="1:2" x14ac:dyDescent="0.35">
      <c r="A1906" s="505"/>
      <c r="B1906" s="505"/>
    </row>
    <row r="1907" spans="1:2" x14ac:dyDescent="0.35">
      <c r="A1907" s="505"/>
      <c r="B1907" s="505"/>
    </row>
    <row r="1908" spans="1:2" x14ac:dyDescent="0.35">
      <c r="A1908" s="505"/>
      <c r="B1908" s="505"/>
    </row>
    <row r="1909" spans="1:2" x14ac:dyDescent="0.35">
      <c r="A1909" s="505"/>
      <c r="B1909" s="505"/>
    </row>
    <row r="1910" spans="1:2" x14ac:dyDescent="0.35">
      <c r="A1910" s="505"/>
      <c r="B1910" s="505"/>
    </row>
    <row r="1911" spans="1:2" x14ac:dyDescent="0.35">
      <c r="A1911" s="505"/>
      <c r="B1911" s="505"/>
    </row>
    <row r="1912" spans="1:2" x14ac:dyDescent="0.35">
      <c r="A1912" s="505"/>
      <c r="B1912" s="505"/>
    </row>
    <row r="1913" spans="1:2" x14ac:dyDescent="0.35">
      <c r="A1913" s="505"/>
      <c r="B1913" s="505"/>
    </row>
    <row r="1914" spans="1:2" x14ac:dyDescent="0.35">
      <c r="A1914" s="505"/>
      <c r="B1914" s="505"/>
    </row>
    <row r="1915" spans="1:2" x14ac:dyDescent="0.35">
      <c r="A1915" s="505"/>
      <c r="B1915" s="505"/>
    </row>
    <row r="1916" spans="1:2" x14ac:dyDescent="0.35">
      <c r="A1916" s="505"/>
      <c r="B1916" s="505"/>
    </row>
    <row r="1917" spans="1:2" x14ac:dyDescent="0.35">
      <c r="A1917" s="505"/>
      <c r="B1917" s="505"/>
    </row>
    <row r="1918" spans="1:2" x14ac:dyDescent="0.35">
      <c r="A1918" s="505"/>
      <c r="B1918" s="505"/>
    </row>
    <row r="1919" spans="1:2" x14ac:dyDescent="0.35">
      <c r="A1919" s="505"/>
      <c r="B1919" s="505"/>
    </row>
    <row r="1920" spans="1:2" x14ac:dyDescent="0.35">
      <c r="A1920" s="505"/>
      <c r="B1920" s="505"/>
    </row>
    <row r="1921" spans="1:2" x14ac:dyDescent="0.35">
      <c r="A1921" s="505"/>
      <c r="B1921" s="505"/>
    </row>
    <row r="1922" spans="1:2" x14ac:dyDescent="0.35">
      <c r="A1922" s="505"/>
      <c r="B1922" s="505"/>
    </row>
    <row r="1923" spans="1:2" x14ac:dyDescent="0.35">
      <c r="A1923" s="505"/>
      <c r="B1923" s="505"/>
    </row>
    <row r="1924" spans="1:2" x14ac:dyDescent="0.35">
      <c r="A1924" s="505"/>
      <c r="B1924" s="505"/>
    </row>
    <row r="1925" spans="1:2" x14ac:dyDescent="0.35">
      <c r="A1925" s="505"/>
      <c r="B1925" s="505"/>
    </row>
    <row r="1926" spans="1:2" x14ac:dyDescent="0.35">
      <c r="A1926" s="505"/>
      <c r="B1926" s="505"/>
    </row>
    <row r="1927" spans="1:2" x14ac:dyDescent="0.35">
      <c r="A1927" s="505"/>
      <c r="B1927" s="505"/>
    </row>
    <row r="1928" spans="1:2" x14ac:dyDescent="0.35">
      <c r="A1928" s="505"/>
      <c r="B1928" s="505"/>
    </row>
    <row r="1929" spans="1:2" x14ac:dyDescent="0.35">
      <c r="A1929" s="505"/>
      <c r="B1929" s="505"/>
    </row>
    <row r="1930" spans="1:2" x14ac:dyDescent="0.35">
      <c r="A1930" s="505"/>
      <c r="B1930" s="505"/>
    </row>
    <row r="1931" spans="1:2" x14ac:dyDescent="0.35">
      <c r="A1931" s="505"/>
      <c r="B1931" s="505"/>
    </row>
    <row r="1932" spans="1:2" x14ac:dyDescent="0.35">
      <c r="A1932" s="505"/>
      <c r="B1932" s="505"/>
    </row>
    <row r="1933" spans="1:2" x14ac:dyDescent="0.35">
      <c r="A1933" s="505"/>
      <c r="B1933" s="505"/>
    </row>
    <row r="1934" spans="1:2" x14ac:dyDescent="0.35">
      <c r="A1934" s="505"/>
      <c r="B1934" s="505"/>
    </row>
    <row r="1935" spans="1:2" x14ac:dyDescent="0.35">
      <c r="A1935" s="505"/>
      <c r="B1935" s="505"/>
    </row>
    <row r="1936" spans="1:2" x14ac:dyDescent="0.35">
      <c r="A1936" s="505"/>
      <c r="B1936" s="505"/>
    </row>
    <row r="1937" spans="1:2" x14ac:dyDescent="0.35">
      <c r="A1937" s="505"/>
      <c r="B1937" s="505"/>
    </row>
    <row r="1938" spans="1:2" x14ac:dyDescent="0.35">
      <c r="A1938" s="505"/>
      <c r="B1938" s="505"/>
    </row>
    <row r="1939" spans="1:2" x14ac:dyDescent="0.35">
      <c r="A1939" s="505"/>
      <c r="B1939" s="505"/>
    </row>
    <row r="1940" spans="1:2" x14ac:dyDescent="0.35">
      <c r="A1940" s="505"/>
      <c r="B1940" s="505"/>
    </row>
    <row r="1941" spans="1:2" x14ac:dyDescent="0.35">
      <c r="A1941" s="505"/>
      <c r="B1941" s="505"/>
    </row>
    <row r="1942" spans="1:2" x14ac:dyDescent="0.35">
      <c r="A1942" s="505"/>
      <c r="B1942" s="505"/>
    </row>
    <row r="1943" spans="1:2" x14ac:dyDescent="0.35">
      <c r="A1943" s="505"/>
      <c r="B1943" s="505"/>
    </row>
    <row r="1944" spans="1:2" x14ac:dyDescent="0.35">
      <c r="A1944" s="505"/>
      <c r="B1944" s="505"/>
    </row>
    <row r="1945" spans="1:2" x14ac:dyDescent="0.35">
      <c r="A1945" s="505"/>
      <c r="B1945" s="505"/>
    </row>
    <row r="1946" spans="1:2" x14ac:dyDescent="0.35">
      <c r="A1946" s="505"/>
      <c r="B1946" s="505"/>
    </row>
    <row r="1947" spans="1:2" x14ac:dyDescent="0.35">
      <c r="A1947" s="505"/>
      <c r="B1947" s="505"/>
    </row>
    <row r="1948" spans="1:2" x14ac:dyDescent="0.35">
      <c r="A1948" s="505"/>
      <c r="B1948" s="505"/>
    </row>
    <row r="1949" spans="1:2" x14ac:dyDescent="0.35">
      <c r="A1949" s="505"/>
      <c r="B1949" s="505"/>
    </row>
    <row r="1950" spans="1:2" x14ac:dyDescent="0.35">
      <c r="A1950" s="505"/>
      <c r="B1950" s="505"/>
    </row>
    <row r="1951" spans="1:2" x14ac:dyDescent="0.35">
      <c r="A1951" s="505"/>
      <c r="B1951" s="505"/>
    </row>
    <row r="1952" spans="1:2" x14ac:dyDescent="0.35">
      <c r="A1952" s="505"/>
      <c r="B1952" s="505"/>
    </row>
    <row r="1953" spans="1:2" x14ac:dyDescent="0.35">
      <c r="A1953" s="505"/>
      <c r="B1953" s="505"/>
    </row>
    <row r="1954" spans="1:2" x14ac:dyDescent="0.35">
      <c r="A1954" s="505"/>
      <c r="B1954" s="505"/>
    </row>
    <row r="1955" spans="1:2" x14ac:dyDescent="0.35">
      <c r="A1955" s="505"/>
      <c r="B1955" s="505"/>
    </row>
    <row r="1956" spans="1:2" x14ac:dyDescent="0.35">
      <c r="A1956" s="505"/>
      <c r="B1956" s="505"/>
    </row>
    <row r="1957" spans="1:2" x14ac:dyDescent="0.35">
      <c r="A1957" s="505"/>
      <c r="B1957" s="505"/>
    </row>
    <row r="1958" spans="1:2" x14ac:dyDescent="0.35">
      <c r="A1958" s="505"/>
      <c r="B1958" s="505"/>
    </row>
    <row r="1959" spans="1:2" x14ac:dyDescent="0.35">
      <c r="A1959" s="505"/>
      <c r="B1959" s="505"/>
    </row>
    <row r="1960" spans="1:2" x14ac:dyDescent="0.35">
      <c r="A1960" s="505"/>
      <c r="B1960" s="505"/>
    </row>
    <row r="1961" spans="1:2" x14ac:dyDescent="0.35">
      <c r="A1961" s="505"/>
      <c r="B1961" s="505"/>
    </row>
    <row r="1962" spans="1:2" x14ac:dyDescent="0.35">
      <c r="A1962" s="505"/>
      <c r="B1962" s="505"/>
    </row>
    <row r="1963" spans="1:2" x14ac:dyDescent="0.35">
      <c r="A1963" s="505"/>
      <c r="B1963" s="505"/>
    </row>
    <row r="1964" spans="1:2" x14ac:dyDescent="0.35">
      <c r="A1964" s="505"/>
      <c r="B1964" s="505"/>
    </row>
    <row r="1965" spans="1:2" x14ac:dyDescent="0.35">
      <c r="A1965" s="505"/>
      <c r="B1965" s="505"/>
    </row>
    <row r="1966" spans="1:2" x14ac:dyDescent="0.35">
      <c r="A1966" s="505"/>
      <c r="B1966" s="505"/>
    </row>
    <row r="1967" spans="1:2" x14ac:dyDescent="0.35">
      <c r="A1967" s="505"/>
      <c r="B1967" s="505"/>
    </row>
    <row r="1968" spans="1:2" x14ac:dyDescent="0.35">
      <c r="A1968" s="505"/>
      <c r="B1968" s="505"/>
    </row>
    <row r="1969" spans="1:2" x14ac:dyDescent="0.35">
      <c r="A1969" s="505"/>
      <c r="B1969" s="505"/>
    </row>
    <row r="1970" spans="1:2" x14ac:dyDescent="0.35">
      <c r="A1970" s="505"/>
      <c r="B1970" s="505"/>
    </row>
    <row r="1971" spans="1:2" x14ac:dyDescent="0.35">
      <c r="A1971" s="505"/>
      <c r="B1971" s="505"/>
    </row>
    <row r="1972" spans="1:2" x14ac:dyDescent="0.35">
      <c r="A1972" s="505"/>
      <c r="B1972" s="505"/>
    </row>
    <row r="1973" spans="1:2" x14ac:dyDescent="0.35">
      <c r="A1973" s="505"/>
      <c r="B1973" s="505"/>
    </row>
    <row r="1974" spans="1:2" x14ac:dyDescent="0.35">
      <c r="A1974" s="505"/>
      <c r="B1974" s="505"/>
    </row>
    <row r="1975" spans="1:2" x14ac:dyDescent="0.35">
      <c r="A1975" s="505"/>
      <c r="B1975" s="505"/>
    </row>
    <row r="1976" spans="1:2" x14ac:dyDescent="0.35">
      <c r="A1976" s="505"/>
      <c r="B1976" s="505"/>
    </row>
    <row r="1977" spans="1:2" x14ac:dyDescent="0.35">
      <c r="A1977" s="505"/>
      <c r="B1977" s="505"/>
    </row>
    <row r="1978" spans="1:2" x14ac:dyDescent="0.35">
      <c r="A1978" s="505"/>
      <c r="B1978" s="505"/>
    </row>
    <row r="1979" spans="1:2" x14ac:dyDescent="0.35">
      <c r="A1979" s="505"/>
      <c r="B1979" s="505"/>
    </row>
    <row r="1980" spans="1:2" x14ac:dyDescent="0.35">
      <c r="A1980" s="505"/>
      <c r="B1980" s="505"/>
    </row>
    <row r="1981" spans="1:2" x14ac:dyDescent="0.35">
      <c r="A1981" s="505"/>
      <c r="B1981" s="505"/>
    </row>
    <row r="1982" spans="1:2" x14ac:dyDescent="0.35">
      <c r="A1982" s="505"/>
      <c r="B1982" s="505"/>
    </row>
    <row r="1983" spans="1:2" x14ac:dyDescent="0.35">
      <c r="A1983" s="505"/>
      <c r="B1983" s="505"/>
    </row>
    <row r="1984" spans="1:2" x14ac:dyDescent="0.35">
      <c r="A1984" s="505"/>
      <c r="B1984" s="505"/>
    </row>
    <row r="1985" spans="1:2" x14ac:dyDescent="0.35">
      <c r="A1985" s="505"/>
      <c r="B1985" s="505"/>
    </row>
    <row r="1986" spans="1:2" x14ac:dyDescent="0.35">
      <c r="A1986" s="505"/>
      <c r="B1986" s="505"/>
    </row>
    <row r="1987" spans="1:2" x14ac:dyDescent="0.35">
      <c r="A1987" s="505"/>
      <c r="B1987" s="505"/>
    </row>
    <row r="1988" spans="1:2" x14ac:dyDescent="0.35">
      <c r="A1988" s="505"/>
      <c r="B1988" s="505"/>
    </row>
    <row r="1989" spans="1:2" x14ac:dyDescent="0.35">
      <c r="A1989" s="505"/>
      <c r="B1989" s="505"/>
    </row>
    <row r="1990" spans="1:2" x14ac:dyDescent="0.35">
      <c r="A1990" s="505"/>
      <c r="B1990" s="505"/>
    </row>
    <row r="1991" spans="1:2" x14ac:dyDescent="0.35">
      <c r="A1991" s="505"/>
      <c r="B1991" s="505"/>
    </row>
    <row r="1992" spans="1:2" x14ac:dyDescent="0.35">
      <c r="A1992" s="505"/>
      <c r="B1992" s="505"/>
    </row>
    <row r="1993" spans="1:2" x14ac:dyDescent="0.35">
      <c r="A1993" s="505"/>
      <c r="B1993" s="505"/>
    </row>
    <row r="1994" spans="1:2" x14ac:dyDescent="0.35">
      <c r="A1994" s="505"/>
      <c r="B1994" s="505"/>
    </row>
    <row r="1995" spans="1:2" x14ac:dyDescent="0.35">
      <c r="A1995" s="505"/>
      <c r="B1995" s="505"/>
    </row>
    <row r="1996" spans="1:2" x14ac:dyDescent="0.35">
      <c r="A1996" s="505"/>
      <c r="B1996" s="505"/>
    </row>
    <row r="1997" spans="1:2" x14ac:dyDescent="0.35">
      <c r="A1997" s="505"/>
      <c r="B1997" s="505"/>
    </row>
    <row r="1998" spans="1:2" x14ac:dyDescent="0.35">
      <c r="A1998" s="505"/>
      <c r="B1998" s="505"/>
    </row>
    <row r="1999" spans="1:2" x14ac:dyDescent="0.35">
      <c r="A1999" s="505"/>
      <c r="B1999" s="505"/>
    </row>
    <row r="2000" spans="1:2" x14ac:dyDescent="0.35">
      <c r="A2000" s="505"/>
      <c r="B2000" s="505"/>
    </row>
    <row r="2001" spans="1:2" x14ac:dyDescent="0.35">
      <c r="A2001" s="505"/>
      <c r="B2001" s="505"/>
    </row>
    <row r="2002" spans="1:2" x14ac:dyDescent="0.35">
      <c r="A2002" s="505"/>
      <c r="B2002" s="505"/>
    </row>
    <row r="2003" spans="1:2" x14ac:dyDescent="0.35">
      <c r="A2003" s="505"/>
      <c r="B2003" s="505"/>
    </row>
    <row r="2004" spans="1:2" x14ac:dyDescent="0.35">
      <c r="A2004" s="505"/>
      <c r="B2004" s="505"/>
    </row>
    <row r="2005" spans="1:2" x14ac:dyDescent="0.35">
      <c r="A2005" s="505"/>
      <c r="B2005" s="505"/>
    </row>
    <row r="2006" spans="1:2" x14ac:dyDescent="0.35">
      <c r="A2006" s="505"/>
      <c r="B2006" s="505"/>
    </row>
    <row r="2007" spans="1:2" x14ac:dyDescent="0.35">
      <c r="A2007" s="505"/>
      <c r="B2007" s="505"/>
    </row>
    <row r="2008" spans="1:2" x14ac:dyDescent="0.35">
      <c r="A2008" s="505"/>
      <c r="B2008" s="505"/>
    </row>
    <row r="2009" spans="1:2" x14ac:dyDescent="0.35">
      <c r="A2009" s="505"/>
      <c r="B2009" s="505"/>
    </row>
    <row r="2010" spans="1:2" x14ac:dyDescent="0.35">
      <c r="A2010" s="505"/>
      <c r="B2010" s="505"/>
    </row>
    <row r="2011" spans="1:2" x14ac:dyDescent="0.35">
      <c r="A2011" s="505"/>
      <c r="B2011" s="505"/>
    </row>
    <row r="2012" spans="1:2" x14ac:dyDescent="0.35">
      <c r="A2012" s="505"/>
      <c r="B2012" s="505"/>
    </row>
    <row r="2013" spans="1:2" x14ac:dyDescent="0.35">
      <c r="A2013" s="505"/>
      <c r="B2013" s="505"/>
    </row>
    <row r="2014" spans="1:2" x14ac:dyDescent="0.35">
      <c r="A2014" s="505"/>
      <c r="B2014" s="505"/>
    </row>
    <row r="2015" spans="1:2" x14ac:dyDescent="0.35">
      <c r="A2015" s="505"/>
      <c r="B2015" s="505"/>
    </row>
    <row r="2016" spans="1:2" x14ac:dyDescent="0.35">
      <c r="A2016" s="505"/>
      <c r="B2016" s="505"/>
    </row>
    <row r="2017" spans="1:2" x14ac:dyDescent="0.35">
      <c r="A2017" s="505"/>
      <c r="B2017" s="505"/>
    </row>
    <row r="2018" spans="1:2" x14ac:dyDescent="0.35">
      <c r="A2018" s="505"/>
      <c r="B2018" s="505"/>
    </row>
    <row r="2019" spans="1:2" x14ac:dyDescent="0.35">
      <c r="A2019" s="505"/>
      <c r="B2019" s="505"/>
    </row>
    <row r="2020" spans="1:2" x14ac:dyDescent="0.35">
      <c r="A2020" s="505"/>
      <c r="B2020" s="505"/>
    </row>
    <row r="2021" spans="1:2" x14ac:dyDescent="0.35">
      <c r="A2021" s="505"/>
      <c r="B2021" s="505"/>
    </row>
    <row r="2022" spans="1:2" x14ac:dyDescent="0.35">
      <c r="A2022" s="505"/>
      <c r="B2022" s="505"/>
    </row>
    <row r="2023" spans="1:2" x14ac:dyDescent="0.35">
      <c r="A2023" s="505"/>
      <c r="B2023" s="505"/>
    </row>
    <row r="2024" spans="1:2" x14ac:dyDescent="0.35">
      <c r="A2024" s="505"/>
      <c r="B2024" s="505"/>
    </row>
    <row r="2025" spans="1:2" x14ac:dyDescent="0.35">
      <c r="A2025" s="505"/>
      <c r="B2025" s="505"/>
    </row>
    <row r="2026" spans="1:2" x14ac:dyDescent="0.35">
      <c r="A2026" s="505"/>
      <c r="B2026" s="505"/>
    </row>
    <row r="2027" spans="1:2" x14ac:dyDescent="0.35">
      <c r="A2027" s="505"/>
      <c r="B2027" s="505"/>
    </row>
    <row r="2028" spans="1:2" x14ac:dyDescent="0.35">
      <c r="A2028" s="505"/>
      <c r="B2028" s="505"/>
    </row>
    <row r="2029" spans="1:2" x14ac:dyDescent="0.35">
      <c r="A2029" s="505"/>
      <c r="B2029" s="505"/>
    </row>
    <row r="2030" spans="1:2" x14ac:dyDescent="0.35">
      <c r="A2030" s="505"/>
      <c r="B2030" s="505"/>
    </row>
    <row r="2031" spans="1:2" x14ac:dyDescent="0.35">
      <c r="A2031" s="505"/>
      <c r="B2031" s="505"/>
    </row>
    <row r="2032" spans="1:2" x14ac:dyDescent="0.35">
      <c r="A2032" s="505"/>
      <c r="B2032" s="505"/>
    </row>
    <row r="2033" spans="1:2" x14ac:dyDescent="0.35">
      <c r="A2033" s="505"/>
      <c r="B2033" s="505"/>
    </row>
    <row r="2034" spans="1:2" x14ac:dyDescent="0.35">
      <c r="A2034" s="505"/>
      <c r="B2034" s="505"/>
    </row>
    <row r="2035" spans="1:2" x14ac:dyDescent="0.35">
      <c r="A2035" s="505"/>
      <c r="B2035" s="505"/>
    </row>
    <row r="2036" spans="1:2" x14ac:dyDescent="0.35">
      <c r="A2036" s="505"/>
      <c r="B2036" s="505"/>
    </row>
    <row r="2037" spans="1:2" x14ac:dyDescent="0.35">
      <c r="A2037" s="505"/>
      <c r="B2037" s="505"/>
    </row>
    <row r="2038" spans="1:2" x14ac:dyDescent="0.35">
      <c r="A2038" s="505"/>
      <c r="B2038" s="505"/>
    </row>
    <row r="2039" spans="1:2" x14ac:dyDescent="0.35">
      <c r="A2039" s="505"/>
      <c r="B2039" s="505"/>
    </row>
    <row r="2040" spans="1:2" x14ac:dyDescent="0.35">
      <c r="A2040" s="505"/>
      <c r="B2040" s="505"/>
    </row>
    <row r="2041" spans="1:2" x14ac:dyDescent="0.35">
      <c r="A2041" s="505"/>
      <c r="B2041" s="505"/>
    </row>
    <row r="2042" spans="1:2" x14ac:dyDescent="0.35">
      <c r="A2042" s="505"/>
      <c r="B2042" s="505"/>
    </row>
    <row r="2043" spans="1:2" x14ac:dyDescent="0.35">
      <c r="A2043" s="505"/>
      <c r="B2043" s="505"/>
    </row>
    <row r="2044" spans="1:2" x14ac:dyDescent="0.35">
      <c r="A2044" s="505"/>
      <c r="B2044" s="505"/>
    </row>
    <row r="2045" spans="1:2" x14ac:dyDescent="0.35">
      <c r="A2045" s="505"/>
      <c r="B2045" s="505"/>
    </row>
    <row r="2046" spans="1:2" x14ac:dyDescent="0.35">
      <c r="A2046" s="505"/>
      <c r="B2046" s="505"/>
    </row>
    <row r="2047" spans="1:2" x14ac:dyDescent="0.35">
      <c r="A2047" s="505"/>
      <c r="B2047" s="505"/>
    </row>
    <row r="2048" spans="1:2" x14ac:dyDescent="0.35">
      <c r="A2048" s="505"/>
      <c r="B2048" s="505"/>
    </row>
    <row r="2049" spans="1:2" x14ac:dyDescent="0.35">
      <c r="A2049" s="505"/>
      <c r="B2049" s="505"/>
    </row>
    <row r="2050" spans="1:2" x14ac:dyDescent="0.35">
      <c r="A2050" s="505"/>
      <c r="B2050" s="505"/>
    </row>
    <row r="2051" spans="1:2" x14ac:dyDescent="0.35">
      <c r="A2051" s="505"/>
      <c r="B2051" s="505"/>
    </row>
    <row r="2052" spans="1:2" x14ac:dyDescent="0.35">
      <c r="A2052" s="505"/>
      <c r="B2052" s="505"/>
    </row>
    <row r="2053" spans="1:2" x14ac:dyDescent="0.35">
      <c r="A2053" s="505"/>
      <c r="B2053" s="505"/>
    </row>
    <row r="2054" spans="1:2" x14ac:dyDescent="0.35">
      <c r="A2054" s="505"/>
      <c r="B2054" s="505"/>
    </row>
    <row r="2055" spans="1:2" x14ac:dyDescent="0.35">
      <c r="A2055" s="505"/>
      <c r="B2055" s="505"/>
    </row>
    <row r="2056" spans="1:2" x14ac:dyDescent="0.35">
      <c r="A2056" s="505"/>
      <c r="B2056" s="505"/>
    </row>
    <row r="2057" spans="1:2" x14ac:dyDescent="0.35">
      <c r="A2057" s="505"/>
      <c r="B2057" s="505"/>
    </row>
    <row r="2058" spans="1:2" x14ac:dyDescent="0.35">
      <c r="A2058" s="505"/>
      <c r="B2058" s="505"/>
    </row>
    <row r="2059" spans="1:2" x14ac:dyDescent="0.35">
      <c r="A2059" s="505"/>
      <c r="B2059" s="505"/>
    </row>
    <row r="2060" spans="1:2" x14ac:dyDescent="0.35">
      <c r="A2060" s="505"/>
      <c r="B2060" s="505"/>
    </row>
    <row r="2061" spans="1:2" x14ac:dyDescent="0.35">
      <c r="A2061" s="505"/>
      <c r="B2061" s="505"/>
    </row>
    <row r="2062" spans="1:2" x14ac:dyDescent="0.35">
      <c r="A2062" s="505"/>
      <c r="B2062" s="505"/>
    </row>
    <row r="2063" spans="1:2" x14ac:dyDescent="0.35">
      <c r="A2063" s="505"/>
      <c r="B2063" s="505"/>
    </row>
    <row r="2064" spans="1:2" x14ac:dyDescent="0.35">
      <c r="A2064" s="505"/>
      <c r="B2064" s="505"/>
    </row>
    <row r="2065" spans="1:2" x14ac:dyDescent="0.35">
      <c r="A2065" s="505"/>
      <c r="B2065" s="505"/>
    </row>
    <row r="2066" spans="1:2" x14ac:dyDescent="0.35">
      <c r="A2066" s="505"/>
      <c r="B2066" s="505"/>
    </row>
    <row r="2067" spans="1:2" x14ac:dyDescent="0.35">
      <c r="A2067" s="505"/>
      <c r="B2067" s="505"/>
    </row>
    <row r="2068" spans="1:2" x14ac:dyDescent="0.35">
      <c r="A2068" s="505"/>
      <c r="B2068" s="505"/>
    </row>
    <row r="2069" spans="1:2" x14ac:dyDescent="0.35">
      <c r="A2069" s="505"/>
      <c r="B2069" s="505"/>
    </row>
    <row r="2070" spans="1:2" x14ac:dyDescent="0.35">
      <c r="A2070" s="505"/>
      <c r="B2070" s="505"/>
    </row>
    <row r="2071" spans="1:2" x14ac:dyDescent="0.35">
      <c r="A2071" s="505"/>
      <c r="B2071" s="505"/>
    </row>
    <row r="2072" spans="1:2" x14ac:dyDescent="0.35">
      <c r="A2072" s="505"/>
      <c r="B2072" s="505"/>
    </row>
    <row r="2073" spans="1:2" x14ac:dyDescent="0.35">
      <c r="A2073" s="505"/>
      <c r="B2073" s="505"/>
    </row>
    <row r="2074" spans="1:2" x14ac:dyDescent="0.35">
      <c r="A2074" s="505"/>
      <c r="B2074" s="505"/>
    </row>
    <row r="2075" spans="1:2" x14ac:dyDescent="0.35">
      <c r="A2075" s="505"/>
      <c r="B2075" s="505"/>
    </row>
    <row r="2076" spans="1:2" x14ac:dyDescent="0.35">
      <c r="A2076" s="505"/>
      <c r="B2076" s="505"/>
    </row>
    <row r="2077" spans="1:2" x14ac:dyDescent="0.35">
      <c r="A2077" s="505"/>
      <c r="B2077" s="505"/>
    </row>
    <row r="2078" spans="1:2" x14ac:dyDescent="0.35">
      <c r="A2078" s="505"/>
      <c r="B2078" s="505"/>
    </row>
    <row r="2079" spans="1:2" x14ac:dyDescent="0.35">
      <c r="A2079" s="505"/>
      <c r="B2079" s="505"/>
    </row>
    <row r="2080" spans="1:2" x14ac:dyDescent="0.35">
      <c r="A2080" s="505"/>
      <c r="B2080" s="505"/>
    </row>
    <row r="2081" spans="1:2" x14ac:dyDescent="0.35">
      <c r="A2081" s="505"/>
      <c r="B2081" s="505"/>
    </row>
    <row r="2082" spans="1:2" x14ac:dyDescent="0.35">
      <c r="A2082" s="505"/>
      <c r="B2082" s="505"/>
    </row>
    <row r="2083" spans="1:2" x14ac:dyDescent="0.35">
      <c r="A2083" s="505"/>
      <c r="B2083" s="505"/>
    </row>
    <row r="2084" spans="1:2" x14ac:dyDescent="0.35">
      <c r="A2084" s="505"/>
      <c r="B2084" s="505"/>
    </row>
    <row r="2085" spans="1:2" x14ac:dyDescent="0.35">
      <c r="A2085" s="505"/>
      <c r="B2085" s="505"/>
    </row>
    <row r="2086" spans="1:2" x14ac:dyDescent="0.35">
      <c r="A2086" s="505"/>
      <c r="B2086" s="505"/>
    </row>
    <row r="2087" spans="1:2" x14ac:dyDescent="0.35">
      <c r="A2087" s="505"/>
      <c r="B2087" s="505"/>
    </row>
  </sheetData>
  <mergeCells count="5">
    <mergeCell ref="A1:O1"/>
    <mergeCell ref="A2:O2"/>
    <mergeCell ref="A3:O3"/>
    <mergeCell ref="A5:O5"/>
    <mergeCell ref="A24:O25"/>
  </mergeCells>
  <printOptions horizontalCentered="1"/>
  <pageMargins left="0" right="0" top="0.5" bottom="0.5" header="0.5" footer="0.5"/>
  <pageSetup scale="44" fitToHeight="0" orientation="portrait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2A2AF-B349-490B-8CCE-90FF2FF427C5}">
  <dimension ref="A1:AF181"/>
  <sheetViews>
    <sheetView showOutlineSymbols="0" view="pageBreakPreview" zoomScaleSheetLayoutView="100" workbookViewId="0">
      <selection activeCell="A7" sqref="A7"/>
    </sheetView>
  </sheetViews>
  <sheetFormatPr defaultColWidth="9.6640625" defaultRowHeight="16.5" x14ac:dyDescent="0.25"/>
  <cols>
    <col min="1" max="1" width="20.77734375" style="42" customWidth="1"/>
    <col min="2" max="2" width="24.21875" style="42" customWidth="1"/>
    <col min="3" max="3" width="2" style="42" customWidth="1"/>
    <col min="4" max="4" width="20.77734375" style="42" customWidth="1"/>
    <col min="5" max="5" width="2" style="42" customWidth="1"/>
    <col min="6" max="7" width="20.77734375" style="42" customWidth="1"/>
    <col min="8" max="8" width="12.21875" style="42" customWidth="1"/>
    <col min="9" max="16384" width="9.6640625" style="42"/>
  </cols>
  <sheetData>
    <row r="1" spans="1:32" ht="28.5" x14ac:dyDescent="0.4">
      <c r="A1" s="40" t="s">
        <v>5</v>
      </c>
      <c r="B1" s="41"/>
      <c r="C1" s="41"/>
      <c r="D1" s="41"/>
      <c r="E1" s="41"/>
      <c r="F1" s="41"/>
      <c r="G1" s="41"/>
    </row>
    <row r="2" spans="1:32" ht="25.5" x14ac:dyDescent="0.35">
      <c r="A2" s="43" t="s">
        <v>16</v>
      </c>
      <c r="B2" s="41"/>
      <c r="C2" s="41"/>
      <c r="D2" s="41"/>
      <c r="E2" s="41"/>
      <c r="F2" s="41"/>
      <c r="G2" s="41"/>
    </row>
    <row r="3" spans="1:32" ht="21.75" x14ac:dyDescent="0.3">
      <c r="A3" s="44" t="s">
        <v>17</v>
      </c>
      <c r="B3" s="41"/>
      <c r="C3" s="41"/>
      <c r="D3" s="41"/>
      <c r="E3" s="41"/>
      <c r="F3" s="41"/>
      <c r="G3" s="41"/>
      <c r="H3" s="45"/>
    </row>
    <row r="4" spans="1:32" ht="16.5" customHeight="1" x14ac:dyDescent="0.3">
      <c r="A4" s="44"/>
      <c r="B4" s="41"/>
      <c r="C4" s="41"/>
      <c r="D4" s="41"/>
      <c r="E4" s="41"/>
      <c r="F4" s="41"/>
      <c r="G4" s="41"/>
      <c r="H4" s="45"/>
    </row>
    <row r="5" spans="1:32" ht="19.5" x14ac:dyDescent="0.3">
      <c r="A5" s="46" t="s">
        <v>15</v>
      </c>
      <c r="B5" s="41"/>
      <c r="C5" s="41"/>
      <c r="D5" s="41"/>
      <c r="E5" s="41"/>
      <c r="F5" s="41"/>
      <c r="G5" s="41"/>
      <c r="H5" s="45"/>
    </row>
    <row r="6" spans="1:32" ht="16.5" customHeight="1" x14ac:dyDescent="0.3">
      <c r="A6" s="46"/>
      <c r="B6" s="41"/>
      <c r="C6" s="41"/>
      <c r="D6" s="41"/>
      <c r="E6" s="41"/>
      <c r="F6" s="41"/>
      <c r="G6" s="41"/>
      <c r="H6" s="45"/>
    </row>
    <row r="7" spans="1:32" ht="16.5" customHeight="1" x14ac:dyDescent="0.3">
      <c r="A7" s="46"/>
      <c r="B7" s="41"/>
      <c r="C7" s="41"/>
      <c r="D7" s="41"/>
      <c r="E7" s="41"/>
      <c r="F7" s="41"/>
      <c r="G7" s="41"/>
      <c r="H7" s="45"/>
    </row>
    <row r="8" spans="1:32" ht="16.5" customHeight="1" x14ac:dyDescent="0.3">
      <c r="A8" s="46"/>
      <c r="B8" s="41"/>
      <c r="C8" s="41"/>
      <c r="D8" s="41"/>
      <c r="E8" s="41"/>
      <c r="F8" s="41"/>
      <c r="G8" s="41"/>
      <c r="H8" s="45"/>
    </row>
    <row r="9" spans="1:32" ht="16.5" customHeight="1" x14ac:dyDescent="0.25">
      <c r="C9" s="47"/>
      <c r="D9" s="48"/>
      <c r="E9" s="47"/>
    </row>
    <row r="10" spans="1:32" ht="30" customHeight="1" thickBot="1" x14ac:dyDescent="0.3">
      <c r="B10" s="49" t="s">
        <v>18</v>
      </c>
      <c r="C10" s="50"/>
      <c r="D10" s="51" t="s">
        <v>19</v>
      </c>
      <c r="E10" s="52"/>
      <c r="F10" s="51" t="s">
        <v>20</v>
      </c>
    </row>
    <row r="11" spans="1:32" x14ac:dyDescent="0.25">
      <c r="C11" s="47"/>
      <c r="D11" s="53"/>
      <c r="E11" s="47"/>
      <c r="F11" s="53"/>
    </row>
    <row r="12" spans="1:32" ht="19.5" customHeight="1" x14ac:dyDescent="0.3">
      <c r="B12" s="54" t="s">
        <v>21</v>
      </c>
      <c r="C12" s="47"/>
      <c r="D12" s="55">
        <f>'Rev Summ'!BQ13</f>
        <v>49098912</v>
      </c>
      <c r="E12" s="56"/>
      <c r="F12" s="57">
        <f>'Graph Compare'!E38</f>
        <v>0.26871426291333228</v>
      </c>
      <c r="G12" s="58"/>
      <c r="H12" s="59"/>
      <c r="J12" s="45"/>
    </row>
    <row r="13" spans="1:32" ht="19.5" customHeight="1" x14ac:dyDescent="0.3">
      <c r="B13" s="54" t="s">
        <v>22</v>
      </c>
      <c r="C13" s="47"/>
      <c r="D13" s="60">
        <f>+'Rev Summ'!BQ15</f>
        <v>30880973</v>
      </c>
      <c r="E13" s="61"/>
      <c r="F13" s="57">
        <f>'Graph Compare'!E39</f>
        <v>0.16910899754645306</v>
      </c>
      <c r="G13" s="58"/>
      <c r="H13" s="59"/>
      <c r="J13" s="45"/>
    </row>
    <row r="14" spans="1:32" ht="19.5" customHeight="1" x14ac:dyDescent="0.3">
      <c r="B14" s="54" t="s">
        <v>23</v>
      </c>
      <c r="C14" s="47"/>
      <c r="D14" s="60">
        <f>+'Rev Summ'!BQ17</f>
        <v>24334646</v>
      </c>
      <c r="E14" s="61"/>
      <c r="F14" s="57">
        <f>'Graph Compare'!E40</f>
        <v>0.13318149418762823</v>
      </c>
      <c r="G14" s="58"/>
      <c r="H14" s="59"/>
      <c r="J14" s="45"/>
      <c r="AF14" s="42">
        <v>38583036</v>
      </c>
    </row>
    <row r="15" spans="1:32" ht="19.5" customHeight="1" x14ac:dyDescent="0.3">
      <c r="B15" s="54" t="s">
        <v>24</v>
      </c>
      <c r="C15" s="47"/>
      <c r="D15" s="60">
        <f>+'Rev Summ'!BQ19</f>
        <v>58273025</v>
      </c>
      <c r="E15" s="61"/>
      <c r="F15" s="57">
        <f>'Graph Compare'!E41</f>
        <v>0.31892342055573825</v>
      </c>
      <c r="G15" s="58"/>
      <c r="H15" s="59"/>
      <c r="J15" s="45"/>
    </row>
    <row r="16" spans="1:32" ht="19.5" x14ac:dyDescent="0.3">
      <c r="B16" s="54" t="s">
        <v>25</v>
      </c>
      <c r="C16" s="47"/>
      <c r="D16" s="60">
        <f>+'Rev Summ'!BQ21</f>
        <v>6437408</v>
      </c>
      <c r="E16" s="61"/>
      <c r="F16" s="57">
        <f>'Graph Compare'!E42</f>
        <v>3.5231398728191539E-2</v>
      </c>
      <c r="G16" s="58"/>
      <c r="H16" s="59"/>
      <c r="J16" s="45"/>
    </row>
    <row r="17" spans="1:32" ht="19.5" x14ac:dyDescent="0.3">
      <c r="B17" s="42" t="s">
        <v>26</v>
      </c>
      <c r="D17" s="62">
        <f>'Rev Summ'!BQ23</f>
        <v>7738146</v>
      </c>
      <c r="F17" s="57">
        <f>'Graph Compare'!E43</f>
        <v>4.2350229648790393E-2</v>
      </c>
      <c r="G17" s="58"/>
      <c r="H17" s="59"/>
      <c r="J17" s="45"/>
    </row>
    <row r="18" spans="1:32" ht="19.5" x14ac:dyDescent="0.3">
      <c r="B18" s="54" t="s">
        <v>27</v>
      </c>
      <c r="C18" s="47"/>
      <c r="D18" s="60">
        <f>+'Rev Summ'!BQ27</f>
        <v>5954813</v>
      </c>
      <c r="E18" s="61"/>
      <c r="F18" s="57">
        <f>'Graph Compare'!E44</f>
        <v>3.2490196419866266E-2</v>
      </c>
      <c r="G18" s="58"/>
      <c r="H18" s="59"/>
      <c r="J18" s="45"/>
    </row>
    <row r="19" spans="1:32" ht="17.25" thickBot="1" x14ac:dyDescent="0.3">
      <c r="C19" s="47"/>
      <c r="D19" s="61"/>
      <c r="E19" s="61"/>
      <c r="F19" s="63"/>
      <c r="G19" s="64"/>
      <c r="H19" s="64"/>
    </row>
    <row r="20" spans="1:32" ht="30" customHeight="1" thickBot="1" x14ac:dyDescent="0.3">
      <c r="B20" s="65" t="s">
        <v>28</v>
      </c>
      <c r="C20" s="66"/>
      <c r="D20" s="67">
        <f>SUM(D12:D18)</f>
        <v>182717923</v>
      </c>
      <c r="E20" s="68"/>
      <c r="F20" s="69">
        <f>(SUM(F12:F18))</f>
        <v>1</v>
      </c>
      <c r="G20" s="70"/>
      <c r="H20" s="70"/>
    </row>
    <row r="21" spans="1:32" ht="17.25" thickTop="1" x14ac:dyDescent="0.25">
      <c r="C21" s="47"/>
      <c r="E21" s="47"/>
      <c r="G21" s="58"/>
      <c r="H21" s="58"/>
    </row>
    <row r="23" spans="1:32" x14ac:dyDescent="0.25">
      <c r="A23" s="48"/>
      <c r="C23" s="71"/>
      <c r="D23" s="71"/>
      <c r="E23" s="71"/>
      <c r="F23" s="71"/>
      <c r="G23" s="48"/>
    </row>
    <row r="25" spans="1:32" x14ac:dyDescent="0.25">
      <c r="A25" s="48"/>
      <c r="B25" s="48"/>
      <c r="C25" s="48"/>
      <c r="D25" s="48"/>
      <c r="E25" s="48"/>
      <c r="F25" s="48"/>
      <c r="G25" s="48"/>
    </row>
    <row r="26" spans="1:32" x14ac:dyDescent="0.25">
      <c r="A26" s="48"/>
      <c r="B26" s="48"/>
      <c r="C26" s="48"/>
      <c r="D26" s="48"/>
      <c r="E26" s="48"/>
      <c r="F26" s="48"/>
      <c r="G26" s="48"/>
    </row>
    <row r="27" spans="1:32" x14ac:dyDescent="0.25">
      <c r="A27" s="48"/>
      <c r="B27" s="48"/>
      <c r="C27" s="48"/>
      <c r="D27" s="48"/>
      <c r="E27" s="48"/>
      <c r="F27" s="48"/>
      <c r="G27" s="48"/>
    </row>
    <row r="28" spans="1:32" x14ac:dyDescent="0.25">
      <c r="A28" s="48"/>
      <c r="B28" s="48"/>
      <c r="C28" s="48"/>
      <c r="D28" s="48"/>
      <c r="E28" s="48"/>
      <c r="F28" s="48"/>
      <c r="G28" s="48"/>
    </row>
    <row r="29" spans="1:32" x14ac:dyDescent="0.25">
      <c r="A29" s="48"/>
      <c r="B29" s="48"/>
      <c r="C29" s="48"/>
      <c r="D29" s="48"/>
      <c r="E29" s="48"/>
      <c r="F29" s="48"/>
      <c r="G29" s="48"/>
    </row>
    <row r="30" spans="1:32" x14ac:dyDescent="0.25">
      <c r="A30" s="48"/>
      <c r="B30" s="48"/>
      <c r="C30" s="48"/>
      <c r="D30" s="48"/>
      <c r="E30" s="48"/>
      <c r="F30" s="48"/>
      <c r="G30" s="48"/>
      <c r="AF30" s="42">
        <v>467199</v>
      </c>
    </row>
    <row r="31" spans="1:32" x14ac:dyDescent="0.25">
      <c r="A31" s="48"/>
      <c r="B31" s="48"/>
      <c r="C31" s="48"/>
      <c r="D31" s="48"/>
      <c r="E31" s="48"/>
      <c r="F31" s="48"/>
      <c r="G31" s="48"/>
      <c r="AF31" s="42">
        <v>1921405</v>
      </c>
    </row>
    <row r="32" spans="1:32" x14ac:dyDescent="0.25">
      <c r="A32" s="48"/>
      <c r="B32" s="48"/>
      <c r="C32" s="48"/>
      <c r="D32" s="48"/>
      <c r="E32" s="48"/>
      <c r="F32" s="48"/>
      <c r="G32" s="48"/>
    </row>
    <row r="33" spans="1:7" x14ac:dyDescent="0.25">
      <c r="A33" s="48"/>
      <c r="B33" s="48"/>
      <c r="C33" s="48"/>
      <c r="D33" s="48"/>
      <c r="E33" s="48"/>
      <c r="F33" s="48"/>
      <c r="G33" s="48"/>
    </row>
    <row r="34" spans="1:7" x14ac:dyDescent="0.25">
      <c r="A34" s="48"/>
      <c r="B34" s="48"/>
      <c r="C34" s="48"/>
      <c r="D34" s="48"/>
      <c r="E34" s="48"/>
      <c r="F34" s="48"/>
      <c r="G34" s="48"/>
    </row>
    <row r="35" spans="1:7" x14ac:dyDescent="0.25">
      <c r="A35" s="48"/>
      <c r="B35" s="48"/>
      <c r="C35" s="48"/>
      <c r="D35" s="48"/>
      <c r="E35" s="48"/>
      <c r="F35" s="48"/>
      <c r="G35" s="48"/>
    </row>
    <row r="36" spans="1:7" x14ac:dyDescent="0.25">
      <c r="A36" s="48"/>
      <c r="B36" s="48"/>
      <c r="C36" s="48"/>
      <c r="D36" s="48"/>
      <c r="E36" s="48"/>
      <c r="F36" s="48"/>
      <c r="G36" s="48"/>
    </row>
    <row r="37" spans="1:7" x14ac:dyDescent="0.25">
      <c r="A37" s="48"/>
      <c r="B37" s="48"/>
      <c r="C37" s="48"/>
      <c r="D37" s="48"/>
      <c r="E37" s="48"/>
      <c r="F37" s="48"/>
      <c r="G37" s="48"/>
    </row>
    <row r="38" spans="1:7" x14ac:dyDescent="0.25">
      <c r="A38" s="48"/>
      <c r="B38" s="48"/>
      <c r="C38" s="48"/>
      <c r="D38" s="48"/>
      <c r="E38" s="48"/>
      <c r="F38" s="48"/>
      <c r="G38" s="48"/>
    </row>
    <row r="39" spans="1:7" x14ac:dyDescent="0.25">
      <c r="A39" s="48"/>
      <c r="B39" s="48"/>
      <c r="C39" s="48"/>
      <c r="D39" s="48"/>
      <c r="E39" s="48"/>
      <c r="F39" s="48"/>
      <c r="G39" s="48"/>
    </row>
    <row r="40" spans="1:7" x14ac:dyDescent="0.25">
      <c r="A40" s="48"/>
      <c r="B40" s="48"/>
      <c r="C40" s="48"/>
      <c r="D40" s="48"/>
      <c r="E40" s="48"/>
      <c r="F40" s="48"/>
      <c r="G40" s="48"/>
    </row>
    <row r="41" spans="1:7" x14ac:dyDescent="0.25">
      <c r="A41" s="48"/>
      <c r="B41" s="48"/>
      <c r="C41" s="48"/>
      <c r="D41" s="48"/>
      <c r="E41" s="48"/>
      <c r="F41" s="48"/>
      <c r="G41" s="48"/>
    </row>
    <row r="42" spans="1:7" x14ac:dyDescent="0.25">
      <c r="A42" s="48"/>
      <c r="B42" s="48"/>
      <c r="C42" s="48"/>
      <c r="D42" s="48"/>
      <c r="E42" s="48"/>
      <c r="F42" s="48"/>
      <c r="G42" s="48"/>
    </row>
    <row r="43" spans="1:7" x14ac:dyDescent="0.25">
      <c r="A43" s="48"/>
      <c r="B43" s="48"/>
      <c r="C43" s="48"/>
      <c r="D43" s="48"/>
      <c r="E43" s="48"/>
      <c r="F43" s="48"/>
      <c r="G43" s="48"/>
    </row>
    <row r="44" spans="1:7" x14ac:dyDescent="0.25">
      <c r="A44" s="48"/>
      <c r="B44" s="48"/>
      <c r="C44" s="48"/>
      <c r="D44" s="48"/>
      <c r="E44" s="48"/>
      <c r="F44" s="48"/>
      <c r="G44" s="48"/>
    </row>
    <row r="45" spans="1:7" x14ac:dyDescent="0.25">
      <c r="A45" s="48"/>
      <c r="B45" s="48"/>
      <c r="C45" s="48"/>
      <c r="D45" s="48"/>
      <c r="E45" s="48"/>
      <c r="F45" s="48"/>
      <c r="G45" s="48"/>
    </row>
    <row r="46" spans="1:7" x14ac:dyDescent="0.25">
      <c r="A46" s="48"/>
      <c r="B46" s="48"/>
      <c r="C46" s="48"/>
      <c r="D46" s="48"/>
      <c r="E46" s="48"/>
      <c r="F46" s="48"/>
      <c r="G46" s="48"/>
    </row>
    <row r="47" spans="1:7" x14ac:dyDescent="0.25">
      <c r="A47" s="48"/>
      <c r="B47" s="48"/>
      <c r="C47" s="48"/>
      <c r="D47" s="48"/>
      <c r="E47" s="48"/>
      <c r="F47" s="48"/>
      <c r="G47" s="48"/>
    </row>
    <row r="48" spans="1:7" x14ac:dyDescent="0.25">
      <c r="A48" s="48"/>
      <c r="B48" s="48"/>
      <c r="C48" s="48"/>
      <c r="D48" s="48"/>
      <c r="E48" s="48"/>
      <c r="F48" s="48"/>
      <c r="G48" s="48"/>
    </row>
    <row r="51" spans="1:32" ht="16.5" customHeight="1" x14ac:dyDescent="0.25">
      <c r="D51" s="53"/>
      <c r="E51" s="53"/>
      <c r="F51" s="53"/>
    </row>
    <row r="52" spans="1:32" ht="16.5" customHeight="1" x14ac:dyDescent="0.25">
      <c r="D52" s="53"/>
      <c r="E52" s="53"/>
      <c r="F52" s="53"/>
    </row>
    <row r="53" spans="1:32" ht="16.5" customHeight="1" x14ac:dyDescent="0.25">
      <c r="D53" s="53"/>
      <c r="E53" s="53"/>
      <c r="F53" s="53"/>
    </row>
    <row r="54" spans="1:32" ht="16.5" customHeight="1" x14ac:dyDescent="0.3">
      <c r="B54" s="164" t="s">
        <v>21</v>
      </c>
      <c r="C54" s="164"/>
      <c r="D54" s="165">
        <f>D12</f>
        <v>49098912</v>
      </c>
      <c r="E54" s="164"/>
      <c r="F54" s="164">
        <f>+F12</f>
        <v>0.26871426291333228</v>
      </c>
    </row>
    <row r="55" spans="1:32" ht="16.5" customHeight="1" x14ac:dyDescent="0.3">
      <c r="B55" s="164" t="s">
        <v>22</v>
      </c>
      <c r="C55" s="164"/>
      <c r="D55" s="165">
        <f t="shared" ref="D55:D60" si="0">D13</f>
        <v>30880973</v>
      </c>
      <c r="E55" s="164"/>
      <c r="F55" s="164">
        <f t="shared" ref="F55:F60" si="1">+F13</f>
        <v>0.16910899754645306</v>
      </c>
    </row>
    <row r="56" spans="1:32" ht="16.5" customHeight="1" x14ac:dyDescent="0.3">
      <c r="B56" s="164" t="s">
        <v>29</v>
      </c>
      <c r="C56" s="164"/>
      <c r="D56" s="165">
        <f t="shared" si="0"/>
        <v>24334646</v>
      </c>
      <c r="E56" s="164"/>
      <c r="F56" s="164">
        <f t="shared" si="1"/>
        <v>0.13318149418762823</v>
      </c>
    </row>
    <row r="57" spans="1:32" ht="16.5" customHeight="1" x14ac:dyDescent="0.3">
      <c r="B57" s="164" t="s">
        <v>24</v>
      </c>
      <c r="C57" s="164"/>
      <c r="D57" s="165">
        <f t="shared" si="0"/>
        <v>58273025</v>
      </c>
      <c r="E57" s="164"/>
      <c r="F57" s="164">
        <f t="shared" si="1"/>
        <v>0.31892342055573825</v>
      </c>
    </row>
    <row r="58" spans="1:32" ht="16.5" customHeight="1" x14ac:dyDescent="0.3">
      <c r="B58" s="164" t="s">
        <v>25</v>
      </c>
      <c r="C58" s="164"/>
      <c r="D58" s="165">
        <f t="shared" si="0"/>
        <v>6437408</v>
      </c>
      <c r="E58" s="164"/>
      <c r="F58" s="164">
        <f t="shared" si="1"/>
        <v>3.5231398728191539E-2</v>
      </c>
    </row>
    <row r="59" spans="1:32" ht="18.75" x14ac:dyDescent="0.3">
      <c r="B59" s="164" t="s">
        <v>26</v>
      </c>
      <c r="C59" s="164"/>
      <c r="D59" s="165">
        <f t="shared" si="0"/>
        <v>7738146</v>
      </c>
      <c r="E59" s="164"/>
      <c r="F59" s="164">
        <f t="shared" si="1"/>
        <v>4.2350229648790393E-2</v>
      </c>
    </row>
    <row r="60" spans="1:32" ht="18.75" x14ac:dyDescent="0.3">
      <c r="A60" s="64"/>
      <c r="B60" s="164" t="s">
        <v>27</v>
      </c>
      <c r="C60" s="164"/>
      <c r="D60" s="166">
        <f t="shared" si="0"/>
        <v>5954813</v>
      </c>
      <c r="E60" s="164"/>
      <c r="F60" s="164">
        <f t="shared" si="1"/>
        <v>3.2490196419866266E-2</v>
      </c>
      <c r="G60" s="64"/>
    </row>
    <row r="61" spans="1:32" ht="18.75" x14ac:dyDescent="0.3">
      <c r="B61" s="164"/>
      <c r="C61" s="164"/>
      <c r="D61" s="165"/>
      <c r="E61" s="164"/>
      <c r="F61" s="164"/>
    </row>
    <row r="62" spans="1:32" ht="18.75" x14ac:dyDescent="0.3">
      <c r="B62" s="164" t="s">
        <v>28</v>
      </c>
      <c r="C62" s="164"/>
      <c r="D62" s="165">
        <f>SUM(D54:D60)</f>
        <v>182717923</v>
      </c>
      <c r="E62" s="164"/>
      <c r="F62" s="164">
        <f>SUM(F54:F60)</f>
        <v>1</v>
      </c>
    </row>
    <row r="63" spans="1:32" x14ac:dyDescent="0.25">
      <c r="D63" s="64"/>
      <c r="E63" s="64"/>
    </row>
    <row r="64" spans="1:32" x14ac:dyDescent="0.25">
      <c r="AF64" s="42">
        <v>1724018</v>
      </c>
    </row>
    <row r="65" spans="4:32" x14ac:dyDescent="0.25">
      <c r="AF65" s="42">
        <v>102516</v>
      </c>
    </row>
    <row r="66" spans="4:32" x14ac:dyDescent="0.25">
      <c r="AF66" s="42">
        <v>167548</v>
      </c>
    </row>
    <row r="67" spans="4:32" x14ac:dyDescent="0.25">
      <c r="D67" s="72"/>
      <c r="E67" s="64"/>
      <c r="F67" s="45"/>
    </row>
    <row r="68" spans="4:32" x14ac:dyDescent="0.25">
      <c r="D68" s="72"/>
      <c r="E68" s="64"/>
      <c r="F68" s="45"/>
      <c r="G68" s="73"/>
      <c r="AF68" s="42">
        <v>600000</v>
      </c>
    </row>
    <row r="69" spans="4:32" x14ac:dyDescent="0.25">
      <c r="D69" s="74"/>
      <c r="F69" s="45"/>
    </row>
    <row r="70" spans="4:32" x14ac:dyDescent="0.25">
      <c r="D70" s="74"/>
      <c r="F70" s="45"/>
      <c r="AF70" s="42">
        <v>83146</v>
      </c>
    </row>
    <row r="71" spans="4:32" x14ac:dyDescent="0.25">
      <c r="D71" s="74"/>
      <c r="F71" s="45"/>
    </row>
    <row r="72" spans="4:32" x14ac:dyDescent="0.25">
      <c r="D72" s="74"/>
      <c r="F72" s="45"/>
    </row>
    <row r="73" spans="4:32" x14ac:dyDescent="0.25">
      <c r="D73" s="64"/>
      <c r="E73" s="64"/>
    </row>
    <row r="83" spans="1:8" x14ac:dyDescent="0.25">
      <c r="D83" s="64"/>
      <c r="E83" s="64"/>
    </row>
    <row r="85" spans="1:8" x14ac:dyDescent="0.25">
      <c r="A85" s="53"/>
      <c r="B85" s="53"/>
      <c r="C85" s="53"/>
      <c r="D85" s="53"/>
      <c r="E85" s="53"/>
      <c r="F85" s="53"/>
      <c r="G85" s="53"/>
      <c r="H85" s="53"/>
    </row>
    <row r="86" spans="1:8" x14ac:dyDescent="0.25">
      <c r="A86" s="53"/>
      <c r="B86" s="53"/>
      <c r="C86" s="53"/>
      <c r="D86" s="53"/>
      <c r="E86" s="53"/>
      <c r="F86" s="53"/>
      <c r="G86" s="53"/>
      <c r="H86" s="53"/>
    </row>
    <row r="87" spans="1:8" x14ac:dyDescent="0.25">
      <c r="A87" s="53"/>
      <c r="B87" s="53"/>
      <c r="C87" s="53"/>
      <c r="D87" s="75"/>
      <c r="E87" s="75"/>
      <c r="F87" s="76"/>
      <c r="G87" s="53"/>
      <c r="H87" s="53"/>
    </row>
    <row r="88" spans="1:8" x14ac:dyDescent="0.25">
      <c r="A88" s="53"/>
      <c r="B88" s="53"/>
      <c r="C88" s="53"/>
      <c r="D88" s="75"/>
      <c r="E88" s="75"/>
      <c r="F88" s="76"/>
      <c r="G88" s="53"/>
      <c r="H88" s="53"/>
    </row>
    <row r="89" spans="1:8" x14ac:dyDescent="0.25">
      <c r="A89" s="53"/>
      <c r="B89" s="53"/>
      <c r="C89" s="53"/>
      <c r="D89" s="75"/>
      <c r="E89" s="75"/>
      <c r="F89" s="76"/>
      <c r="G89" s="53"/>
      <c r="H89" s="53"/>
    </row>
    <row r="90" spans="1:8" x14ac:dyDescent="0.25">
      <c r="A90" s="53"/>
      <c r="B90" s="53"/>
      <c r="C90" s="53"/>
      <c r="D90" s="75"/>
      <c r="E90" s="75"/>
      <c r="F90" s="76"/>
      <c r="G90" s="53"/>
      <c r="H90" s="53"/>
    </row>
    <row r="91" spans="1:8" x14ac:dyDescent="0.25">
      <c r="A91" s="53"/>
      <c r="B91" s="53"/>
      <c r="C91" s="53"/>
      <c r="D91" s="75"/>
      <c r="E91" s="75"/>
      <c r="F91" s="76"/>
      <c r="G91" s="53"/>
      <c r="H91" s="53"/>
    </row>
    <row r="92" spans="1:8" x14ac:dyDescent="0.25">
      <c r="A92" s="53"/>
      <c r="B92" s="53"/>
      <c r="C92" s="53"/>
      <c r="D92" s="75"/>
      <c r="E92" s="75"/>
      <c r="F92" s="76"/>
      <c r="G92" s="53"/>
      <c r="H92" s="53"/>
    </row>
    <row r="93" spans="1:8" x14ac:dyDescent="0.25">
      <c r="A93" s="53"/>
      <c r="B93" s="53"/>
      <c r="C93" s="53"/>
      <c r="D93" s="75"/>
      <c r="E93" s="75"/>
      <c r="F93" s="53"/>
      <c r="G93" s="53"/>
      <c r="H93" s="53"/>
    </row>
    <row r="94" spans="1:8" x14ac:dyDescent="0.25">
      <c r="A94" s="53"/>
      <c r="B94" s="53"/>
      <c r="C94" s="53"/>
      <c r="D94" s="75"/>
      <c r="E94" s="75"/>
      <c r="F94" s="76"/>
      <c r="G94" s="53"/>
      <c r="H94" s="53"/>
    </row>
    <row r="95" spans="1:8" x14ac:dyDescent="0.25">
      <c r="A95" s="53"/>
      <c r="B95" s="53"/>
      <c r="C95" s="53"/>
      <c r="D95" s="53"/>
      <c r="E95" s="53"/>
      <c r="F95" s="53"/>
      <c r="G95" s="53"/>
      <c r="H95" s="53"/>
    </row>
    <row r="96" spans="1:8" x14ac:dyDescent="0.25">
      <c r="A96" s="53"/>
      <c r="B96" s="53"/>
      <c r="C96" s="53"/>
      <c r="D96" s="53"/>
      <c r="E96" s="53"/>
      <c r="F96" s="53"/>
      <c r="G96" s="53"/>
      <c r="H96" s="53"/>
    </row>
    <row r="97" spans="1:8" x14ac:dyDescent="0.25">
      <c r="A97" s="53"/>
      <c r="B97" s="53"/>
      <c r="C97" s="53"/>
      <c r="D97" s="53"/>
      <c r="E97" s="53"/>
      <c r="F97" s="53"/>
      <c r="G97" s="53"/>
      <c r="H97" s="53"/>
    </row>
    <row r="98" spans="1:8" x14ac:dyDescent="0.25">
      <c r="A98" s="53"/>
      <c r="B98" s="53"/>
      <c r="C98" s="53"/>
      <c r="D98" s="53"/>
      <c r="E98" s="53"/>
      <c r="F98" s="53"/>
      <c r="G98" s="53"/>
      <c r="H98" s="53"/>
    </row>
    <row r="99" spans="1:8" x14ac:dyDescent="0.25">
      <c r="A99" s="53"/>
      <c r="B99" s="53"/>
      <c r="C99" s="53"/>
      <c r="D99" s="53"/>
      <c r="E99" s="53"/>
      <c r="F99" s="53"/>
      <c r="G99" s="53"/>
      <c r="H99" s="53"/>
    </row>
    <row r="100" spans="1:8" x14ac:dyDescent="0.25">
      <c r="A100" s="53"/>
      <c r="B100" s="53"/>
      <c r="C100" s="53"/>
      <c r="D100" s="53"/>
      <c r="E100" s="53"/>
      <c r="F100" s="53"/>
      <c r="G100" s="53"/>
      <c r="H100" s="53"/>
    </row>
    <row r="101" spans="1:8" x14ac:dyDescent="0.25">
      <c r="A101" s="53"/>
      <c r="B101" s="53"/>
      <c r="C101" s="53"/>
      <c r="D101" s="53"/>
      <c r="E101" s="53"/>
      <c r="F101" s="53"/>
      <c r="G101" s="53"/>
      <c r="H101" s="53"/>
    </row>
    <row r="102" spans="1:8" x14ac:dyDescent="0.25">
      <c r="A102" s="53"/>
      <c r="B102" s="53"/>
      <c r="C102" s="53"/>
      <c r="D102" s="53"/>
      <c r="E102" s="53"/>
      <c r="F102" s="53"/>
      <c r="G102" s="53"/>
      <c r="H102" s="53"/>
    </row>
    <row r="103" spans="1:8" x14ac:dyDescent="0.25">
      <c r="A103" s="53"/>
      <c r="B103" s="53"/>
      <c r="C103" s="53"/>
      <c r="D103" s="53"/>
      <c r="E103" s="53"/>
      <c r="F103" s="53"/>
      <c r="G103" s="53"/>
      <c r="H103" s="53"/>
    </row>
    <row r="104" spans="1:8" x14ac:dyDescent="0.25">
      <c r="A104" s="53"/>
      <c r="B104" s="53"/>
      <c r="C104" s="53"/>
      <c r="D104" s="53"/>
      <c r="E104" s="53"/>
      <c r="F104" s="53"/>
      <c r="G104" s="53"/>
      <c r="H104" s="53"/>
    </row>
    <row r="105" spans="1:8" x14ac:dyDescent="0.25">
      <c r="A105" s="53"/>
      <c r="B105" s="42" t="s">
        <v>30</v>
      </c>
      <c r="C105" s="53"/>
      <c r="D105" s="53"/>
      <c r="E105" s="53"/>
      <c r="F105" s="53"/>
      <c r="G105" s="53"/>
      <c r="H105" s="53"/>
    </row>
    <row r="106" spans="1:8" x14ac:dyDescent="0.25">
      <c r="A106" s="53"/>
      <c r="B106" s="53"/>
      <c r="C106" s="53"/>
      <c r="D106" s="53"/>
      <c r="E106" s="53"/>
      <c r="F106" s="53"/>
      <c r="G106" s="53"/>
      <c r="H106" s="53"/>
    </row>
    <row r="132" hidden="1" x14ac:dyDescent="0.25"/>
    <row r="179" spans="2:32" x14ac:dyDescent="0.25">
      <c r="AF179" s="42">
        <v>97696</v>
      </c>
    </row>
    <row r="181" spans="2:32" x14ac:dyDescent="0.25">
      <c r="B181" s="42" t="s">
        <v>31</v>
      </c>
    </row>
  </sheetData>
  <pageMargins left="0.3" right="0.3" top="0.5" bottom="0.5" header="0.5" footer="0.5"/>
  <pageSetup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20450-13A4-4570-B49F-11BA10BFE681}">
  <dimension ref="A1:AF178"/>
  <sheetViews>
    <sheetView showOutlineSymbols="0" view="pageBreakPreview" zoomScale="80" zoomScaleNormal="75" zoomScaleSheetLayoutView="80" workbookViewId="0">
      <selection activeCell="A7" sqref="A7"/>
    </sheetView>
  </sheetViews>
  <sheetFormatPr defaultColWidth="9.6640625" defaultRowHeight="19.5" x14ac:dyDescent="0.3"/>
  <cols>
    <col min="1" max="1" width="26.77734375" style="86" customWidth="1"/>
    <col min="2" max="2" width="2" style="88" customWidth="1"/>
    <col min="3" max="3" width="20.77734375" style="86" customWidth="1"/>
    <col min="4" max="4" width="2" style="88" customWidth="1"/>
    <col min="5" max="5" width="20.77734375" style="86" customWidth="1"/>
    <col min="6" max="6" width="27" style="86" customWidth="1"/>
    <col min="7" max="7" width="2" style="86" customWidth="1"/>
    <col min="8" max="8" width="20.77734375" style="86" customWidth="1"/>
    <col min="9" max="9" width="2" style="86" customWidth="1"/>
    <col min="10" max="11" width="20.77734375" style="86" customWidth="1"/>
    <col min="12" max="12" width="24.21875" style="86" customWidth="1"/>
    <col min="13" max="13" width="14.77734375" style="86" customWidth="1"/>
    <col min="14" max="14" width="19.88671875" style="86" customWidth="1"/>
    <col min="15" max="15" width="22.21875" style="86" customWidth="1"/>
    <col min="16" max="16" width="12.21875" style="86" customWidth="1"/>
    <col min="17" max="16384" width="9.6640625" style="86"/>
  </cols>
  <sheetData>
    <row r="1" spans="1:32" s="80" customFormat="1" ht="41.25" x14ac:dyDescent="0.55000000000000004">
      <c r="A1" s="77" t="s">
        <v>5</v>
      </c>
      <c r="B1" s="78"/>
      <c r="C1" s="79"/>
      <c r="D1" s="78"/>
      <c r="E1" s="79"/>
      <c r="F1" s="79"/>
      <c r="G1" s="79"/>
      <c r="H1" s="79"/>
      <c r="I1" s="79"/>
      <c r="J1" s="79"/>
    </row>
    <row r="2" spans="1:32" s="80" customFormat="1" ht="36.75" x14ac:dyDescent="0.5">
      <c r="A2" s="81" t="s">
        <v>16</v>
      </c>
      <c r="B2" s="78"/>
      <c r="C2" s="79"/>
      <c r="D2" s="78"/>
      <c r="E2" s="79"/>
      <c r="F2" s="79"/>
      <c r="G2" s="79"/>
      <c r="H2" s="79"/>
      <c r="I2" s="79"/>
      <c r="J2" s="79"/>
    </row>
    <row r="3" spans="1:32" s="80" customFormat="1" ht="32.450000000000003" customHeight="1" x14ac:dyDescent="0.4">
      <c r="A3" s="82" t="s">
        <v>17</v>
      </c>
      <c r="B3" s="78"/>
      <c r="C3" s="79"/>
      <c r="D3" s="78"/>
      <c r="E3" s="79"/>
      <c r="F3" s="79"/>
      <c r="G3" s="79"/>
      <c r="H3" s="79"/>
      <c r="I3" s="79"/>
      <c r="J3" s="79"/>
    </row>
    <row r="4" spans="1:32" s="80" customFormat="1" x14ac:dyDescent="0.3">
      <c r="A4" s="79"/>
      <c r="B4" s="78"/>
      <c r="C4" s="79"/>
      <c r="D4" s="78"/>
      <c r="E4" s="79"/>
      <c r="F4" s="79"/>
      <c r="G4" s="79"/>
      <c r="H4" s="79"/>
      <c r="I4" s="79"/>
      <c r="J4" s="79"/>
    </row>
    <row r="5" spans="1:32" s="80" customFormat="1" ht="27" x14ac:dyDescent="0.35">
      <c r="A5" s="83" t="s">
        <v>32</v>
      </c>
      <c r="B5" s="78"/>
      <c r="C5" s="79"/>
      <c r="D5" s="78"/>
      <c r="E5" s="79"/>
      <c r="F5" s="79"/>
      <c r="G5" s="79"/>
      <c r="H5" s="79"/>
      <c r="I5" s="79"/>
      <c r="J5" s="79"/>
    </row>
    <row r="6" spans="1:32" x14ac:dyDescent="0.3">
      <c r="A6" s="84"/>
      <c r="B6" s="85"/>
      <c r="C6" s="84"/>
      <c r="D6" s="85"/>
      <c r="E6" s="84"/>
      <c r="F6" s="84"/>
      <c r="G6" s="84"/>
      <c r="H6" s="84"/>
      <c r="I6" s="84"/>
      <c r="J6" s="84"/>
    </row>
    <row r="7" spans="1:32" x14ac:dyDescent="0.3">
      <c r="A7" s="84"/>
      <c r="B7" s="85"/>
      <c r="C7" s="84"/>
      <c r="D7" s="85"/>
      <c r="E7" s="84"/>
      <c r="F7" s="84"/>
      <c r="G7" s="84"/>
      <c r="H7" s="84"/>
      <c r="I7" s="84"/>
      <c r="J7" s="84"/>
    </row>
    <row r="8" spans="1:32" x14ac:dyDescent="0.3">
      <c r="A8" s="84"/>
      <c r="B8" s="85"/>
      <c r="C8" s="84"/>
      <c r="D8" s="85"/>
      <c r="E8" s="84"/>
      <c r="F8" s="84"/>
      <c r="G8" s="84"/>
      <c r="H8" s="84"/>
      <c r="I8" s="84"/>
      <c r="J8" s="84"/>
    </row>
    <row r="9" spans="1:32" x14ac:dyDescent="0.3">
      <c r="A9" s="84"/>
      <c r="B9" s="85"/>
      <c r="C9" s="84"/>
      <c r="D9" s="85"/>
      <c r="E9" s="84"/>
      <c r="F9" s="84"/>
      <c r="G9" s="84"/>
      <c r="H9" s="84"/>
      <c r="I9" s="84"/>
      <c r="J9" s="84"/>
    </row>
    <row r="10" spans="1:32" x14ac:dyDescent="0.3">
      <c r="B10" s="87"/>
      <c r="F10" s="89" t="s">
        <v>33</v>
      </c>
      <c r="G10" s="84"/>
      <c r="H10" s="84"/>
      <c r="I10" s="84"/>
    </row>
    <row r="11" spans="1:32" x14ac:dyDescent="0.3">
      <c r="A11" s="90"/>
      <c r="B11" s="91"/>
    </row>
    <row r="13" spans="1:32" x14ac:dyDescent="0.3">
      <c r="I13" s="92"/>
    </row>
    <row r="14" spans="1:32" x14ac:dyDescent="0.3">
      <c r="F14" s="92"/>
      <c r="G14" s="88"/>
      <c r="H14" s="93"/>
      <c r="I14" s="94"/>
      <c r="J14" s="92"/>
      <c r="AF14" s="86">
        <v>38583036</v>
      </c>
    </row>
    <row r="15" spans="1:32" ht="39.75" customHeight="1" thickBot="1" x14ac:dyDescent="0.35">
      <c r="F15" s="95" t="s">
        <v>18</v>
      </c>
      <c r="G15" s="87"/>
      <c r="H15" s="96" t="s">
        <v>34</v>
      </c>
      <c r="I15" s="97"/>
      <c r="J15" s="95" t="s">
        <v>20</v>
      </c>
    </row>
    <row r="16" spans="1:32" x14ac:dyDescent="0.3">
      <c r="F16" s="98"/>
      <c r="G16" s="98"/>
      <c r="H16" s="99"/>
      <c r="I16" s="99"/>
      <c r="J16" s="100"/>
    </row>
    <row r="17" spans="6:32" x14ac:dyDescent="0.3">
      <c r="F17" s="101" t="s">
        <v>21</v>
      </c>
      <c r="G17" s="88"/>
      <c r="H17" s="102">
        <f>'Rev Summ'!$BM$13</f>
        <v>53896205</v>
      </c>
      <c r="I17" s="103"/>
      <c r="J17" s="104">
        <f t="shared" ref="J17:J22" si="0">H17/$H$25</f>
        <v>0.28837412237335347</v>
      </c>
      <c r="K17" s="105"/>
    </row>
    <row r="18" spans="6:32" x14ac:dyDescent="0.3">
      <c r="F18" s="101" t="s">
        <v>22</v>
      </c>
      <c r="G18" s="88"/>
      <c r="H18" s="106">
        <f>'Rev Summ'!$BM$15</f>
        <v>29701300</v>
      </c>
      <c r="I18" s="107"/>
      <c r="J18" s="104">
        <f t="shared" si="0"/>
        <v>0.15891817097043628</v>
      </c>
      <c r="K18" s="105"/>
    </row>
    <row r="19" spans="6:32" x14ac:dyDescent="0.3">
      <c r="F19" s="101" t="s">
        <v>29</v>
      </c>
      <c r="G19" s="88"/>
      <c r="H19" s="106">
        <f>'Rev Summ'!$BM$17</f>
        <v>23345146</v>
      </c>
      <c r="I19" s="107"/>
      <c r="J19" s="104">
        <f t="shared" si="0"/>
        <v>0.12490927681137852</v>
      </c>
      <c r="K19" s="105"/>
    </row>
    <row r="20" spans="6:32" x14ac:dyDescent="0.3">
      <c r="F20" s="101" t="s">
        <v>24</v>
      </c>
      <c r="G20" s="88"/>
      <c r="H20" s="106">
        <f>'Rev Summ'!$BM$19</f>
        <v>59117516</v>
      </c>
      <c r="I20" s="107"/>
      <c r="J20" s="104">
        <f t="shared" si="0"/>
        <v>0.31631098689402493</v>
      </c>
      <c r="K20" s="105"/>
    </row>
    <row r="21" spans="6:32" x14ac:dyDescent="0.3">
      <c r="F21" s="101" t="s">
        <v>25</v>
      </c>
      <c r="G21" s="88"/>
      <c r="H21" s="106">
        <f>'Rev Summ'!$BM$21</f>
        <v>6366179</v>
      </c>
      <c r="I21" s="107"/>
      <c r="J21" s="104">
        <f t="shared" si="0"/>
        <v>3.4062533382390708E-2</v>
      </c>
      <c r="K21" s="105"/>
    </row>
    <row r="22" spans="6:32" x14ac:dyDescent="0.3">
      <c r="F22" s="101" t="s">
        <v>26</v>
      </c>
      <c r="G22" s="88"/>
      <c r="H22" s="106">
        <f>'Rev Summ'!BM23</f>
        <v>9292568</v>
      </c>
      <c r="I22" s="107"/>
      <c r="J22" s="104">
        <f t="shared" si="0"/>
        <v>4.9720312248231729E-2</v>
      </c>
      <c r="K22" s="105"/>
    </row>
    <row r="23" spans="6:32" x14ac:dyDescent="0.3">
      <c r="F23" s="101" t="s">
        <v>27</v>
      </c>
      <c r="G23" s="88"/>
      <c r="H23" s="106">
        <f>'Rev Summ'!$BM$27</f>
        <v>5177901</v>
      </c>
      <c r="I23" s="107"/>
      <c r="J23" s="104">
        <f>(H23/$H$25)</f>
        <v>2.7704597320184401E-2</v>
      </c>
    </row>
    <row r="24" spans="6:32" ht="20.25" thickBot="1" x14ac:dyDescent="0.35">
      <c r="F24" s="92"/>
      <c r="G24" s="88"/>
      <c r="H24" s="107"/>
      <c r="I24" s="107"/>
      <c r="J24" s="108"/>
    </row>
    <row r="25" spans="6:32" ht="20.25" thickBot="1" x14ac:dyDescent="0.35">
      <c r="F25" s="109" t="s">
        <v>28</v>
      </c>
      <c r="G25" s="91"/>
      <c r="H25" s="110">
        <f>SUM(H17:H23)</f>
        <v>186896815</v>
      </c>
      <c r="I25" s="111"/>
      <c r="J25" s="112">
        <f>(SUM(J17:J23))</f>
        <v>1</v>
      </c>
    </row>
    <row r="26" spans="6:32" ht="20.25" thickTop="1" x14ac:dyDescent="0.3"/>
    <row r="27" spans="6:32" x14ac:dyDescent="0.3">
      <c r="G27" s="92"/>
      <c r="I27" s="92"/>
    </row>
    <row r="28" spans="6:32" x14ac:dyDescent="0.3">
      <c r="I28" s="92"/>
    </row>
    <row r="29" spans="6:32" x14ac:dyDescent="0.3">
      <c r="AF29" s="86">
        <v>467199</v>
      </c>
    </row>
    <row r="30" spans="6:32" x14ac:dyDescent="0.3">
      <c r="AF30" s="86">
        <v>1921405</v>
      </c>
    </row>
    <row r="31" spans="6:32" x14ac:dyDescent="0.3">
      <c r="G31" s="84"/>
      <c r="H31" s="84"/>
      <c r="I31" s="84"/>
    </row>
    <row r="33" spans="1:12" x14ac:dyDescent="0.3">
      <c r="F33" s="89" t="s">
        <v>35</v>
      </c>
    </row>
    <row r="35" spans="1:12" x14ac:dyDescent="0.3">
      <c r="C35" s="113"/>
      <c r="D35" s="94"/>
    </row>
    <row r="36" spans="1:12" ht="39.75" customHeight="1" thickBot="1" x14ac:dyDescent="0.35">
      <c r="A36" s="95" t="s">
        <v>18</v>
      </c>
      <c r="B36" s="87"/>
      <c r="C36" s="95" t="s">
        <v>36</v>
      </c>
      <c r="D36" s="87"/>
      <c r="E36" s="95" t="s">
        <v>20</v>
      </c>
    </row>
    <row r="37" spans="1:12" x14ac:dyDescent="0.3">
      <c r="A37" s="98"/>
      <c r="B37" s="98"/>
      <c r="C37" s="114"/>
      <c r="D37" s="114"/>
      <c r="E37" s="100"/>
    </row>
    <row r="38" spans="1:12" x14ac:dyDescent="0.3">
      <c r="A38" s="101" t="s">
        <v>21</v>
      </c>
      <c r="C38" s="102">
        <f>'Rev Summ'!$BQ$13</f>
        <v>49098912</v>
      </c>
      <c r="D38" s="103"/>
      <c r="E38" s="104">
        <f>H73</f>
        <v>0.26871426291333228</v>
      </c>
    </row>
    <row r="39" spans="1:12" x14ac:dyDescent="0.3">
      <c r="A39" s="101" t="s">
        <v>22</v>
      </c>
      <c r="C39" s="106">
        <f>'Rev Summ'!$BQ$15</f>
        <v>30880973</v>
      </c>
      <c r="D39" s="107"/>
      <c r="E39" s="104">
        <f t="shared" ref="E39:E44" si="1">H74</f>
        <v>0.16910899754645306</v>
      </c>
    </row>
    <row r="40" spans="1:12" x14ac:dyDescent="0.3">
      <c r="A40" s="101" t="s">
        <v>29</v>
      </c>
      <c r="C40" s="106">
        <f>'Rev Summ'!$BQ$17</f>
        <v>24334646</v>
      </c>
      <c r="D40" s="107"/>
      <c r="E40" s="104">
        <f t="shared" si="1"/>
        <v>0.13318149418762823</v>
      </c>
    </row>
    <row r="41" spans="1:12" x14ac:dyDescent="0.3">
      <c r="A41" s="101" t="s">
        <v>24</v>
      </c>
      <c r="C41" s="106">
        <f>'Rev Summ'!$BQ$19</f>
        <v>58273025</v>
      </c>
      <c r="D41" s="107"/>
      <c r="E41" s="104">
        <f t="shared" si="1"/>
        <v>0.31892342055573825</v>
      </c>
    </row>
    <row r="42" spans="1:12" x14ac:dyDescent="0.3">
      <c r="A42" s="101" t="s">
        <v>25</v>
      </c>
      <c r="C42" s="106">
        <f>'Rev Summ'!$BQ$21</f>
        <v>6437408</v>
      </c>
      <c r="D42" s="107"/>
      <c r="E42" s="104">
        <f t="shared" si="1"/>
        <v>3.5231398728191539E-2</v>
      </c>
    </row>
    <row r="43" spans="1:12" x14ac:dyDescent="0.3">
      <c r="A43" s="86" t="s">
        <v>26</v>
      </c>
      <c r="C43" s="106">
        <f>'Rev Summ'!BQ23</f>
        <v>7738146</v>
      </c>
      <c r="E43" s="104">
        <f t="shared" si="1"/>
        <v>4.2350229648790393E-2</v>
      </c>
      <c r="J43" s="86" t="s">
        <v>37</v>
      </c>
    </row>
    <row r="44" spans="1:12" x14ac:dyDescent="0.3">
      <c r="A44" s="101" t="s">
        <v>27</v>
      </c>
      <c r="C44" s="106">
        <f>'Rev Summ'!$BQ$27</f>
        <v>5954813</v>
      </c>
      <c r="D44" s="107"/>
      <c r="E44" s="104">
        <f t="shared" si="1"/>
        <v>3.2490196419866266E-2</v>
      </c>
      <c r="K44" s="115"/>
      <c r="L44" s="115"/>
    </row>
    <row r="45" spans="1:12" ht="20.25" thickBot="1" x14ac:dyDescent="0.35">
      <c r="A45" s="92"/>
      <c r="C45" s="107"/>
      <c r="D45" s="107"/>
      <c r="E45" s="116"/>
      <c r="K45" s="117"/>
      <c r="L45" s="117"/>
    </row>
    <row r="46" spans="1:12" ht="20.25" thickBot="1" x14ac:dyDescent="0.35">
      <c r="A46" s="109" t="s">
        <v>28</v>
      </c>
      <c r="B46" s="91"/>
      <c r="C46" s="110">
        <f>SUM(C38:C44)</f>
        <v>182717923</v>
      </c>
      <c r="D46" s="111"/>
      <c r="E46" s="112">
        <f>(SUM(E38:E44))</f>
        <v>1</v>
      </c>
      <c r="K46" s="59"/>
      <c r="L46" s="59"/>
    </row>
    <row r="47" spans="1:12" ht="20.25" thickTop="1" x14ac:dyDescent="0.3"/>
    <row r="48" spans="1:12" x14ac:dyDescent="0.3">
      <c r="C48" s="92"/>
      <c r="E48" s="92"/>
      <c r="F48" s="92"/>
      <c r="G48" s="92"/>
      <c r="H48" s="92"/>
      <c r="I48" s="92"/>
      <c r="J48" s="92"/>
    </row>
    <row r="49" spans="1:32" ht="18.75" customHeight="1" x14ac:dyDescent="0.3">
      <c r="C49" s="92"/>
      <c r="E49" s="92"/>
      <c r="F49" s="92"/>
      <c r="G49" s="92"/>
      <c r="H49" s="92"/>
      <c r="I49" s="92"/>
      <c r="J49" s="92"/>
    </row>
    <row r="50" spans="1:32" ht="18.75" customHeight="1" x14ac:dyDescent="0.3">
      <c r="C50" s="92"/>
      <c r="E50" s="92"/>
      <c r="F50" s="92"/>
      <c r="G50" s="92"/>
      <c r="H50" s="92"/>
      <c r="I50" s="92"/>
      <c r="J50" s="92"/>
    </row>
    <row r="51" spans="1:32" ht="18.75" customHeight="1" x14ac:dyDescent="0.3">
      <c r="C51" s="92"/>
      <c r="E51" s="92"/>
      <c r="F51" s="92"/>
      <c r="G51" s="92"/>
      <c r="H51" s="92"/>
      <c r="I51" s="92"/>
      <c r="J51" s="92"/>
    </row>
    <row r="52" spans="1:32" ht="18.75" customHeight="1" x14ac:dyDescent="0.3">
      <c r="C52" s="92"/>
      <c r="E52" s="92"/>
      <c r="F52" s="92"/>
      <c r="G52" s="92"/>
      <c r="H52" s="92"/>
      <c r="I52" s="92"/>
      <c r="J52" s="92"/>
    </row>
    <row r="53" spans="1:32" ht="18.75" customHeight="1" x14ac:dyDescent="0.3">
      <c r="C53" s="92"/>
      <c r="E53" s="92"/>
      <c r="F53" s="92"/>
      <c r="G53" s="92"/>
      <c r="H53" s="92"/>
      <c r="I53" s="92"/>
      <c r="J53" s="92"/>
    </row>
    <row r="54" spans="1:32" ht="18.75" customHeight="1" x14ac:dyDescent="0.3">
      <c r="C54" s="92"/>
      <c r="E54" s="92"/>
      <c r="F54" s="92"/>
      <c r="G54" s="92"/>
      <c r="H54" s="92"/>
      <c r="I54" s="92"/>
      <c r="J54" s="92"/>
    </row>
    <row r="55" spans="1:32" ht="18.75" customHeight="1" x14ac:dyDescent="0.3">
      <c r="C55" s="92"/>
      <c r="E55" s="92"/>
      <c r="F55" s="92"/>
      <c r="G55" s="92"/>
      <c r="H55" s="92"/>
      <c r="I55" s="92"/>
      <c r="J55" s="92"/>
    </row>
    <row r="56" spans="1:32" ht="16.5" customHeight="1" x14ac:dyDescent="0.3">
      <c r="C56" s="92"/>
      <c r="E56" s="92"/>
      <c r="F56" s="92"/>
      <c r="G56" s="92"/>
      <c r="H56" s="92"/>
      <c r="I56" s="92"/>
      <c r="J56" s="92"/>
      <c r="M56" s="92"/>
      <c r="N56" s="92"/>
    </row>
    <row r="57" spans="1:32" ht="16.5" customHeight="1" x14ac:dyDescent="0.3">
      <c r="F57" s="92"/>
      <c r="G57" s="92"/>
      <c r="H57" s="92"/>
      <c r="I57" s="92"/>
      <c r="M57" s="92"/>
      <c r="N57" s="92"/>
    </row>
    <row r="58" spans="1:32" ht="16.5" customHeight="1" x14ac:dyDescent="0.3">
      <c r="F58" s="118"/>
      <c r="G58" s="118"/>
      <c r="H58" s="92"/>
      <c r="I58" s="92"/>
      <c r="M58" s="92"/>
      <c r="N58" s="92"/>
    </row>
    <row r="59" spans="1:32" ht="16.5" customHeight="1" x14ac:dyDescent="0.3">
      <c r="F59" s="118"/>
      <c r="G59" s="118"/>
      <c r="H59" s="92"/>
      <c r="I59" s="92"/>
      <c r="M59" s="92"/>
      <c r="N59" s="92"/>
    </row>
    <row r="60" spans="1:32" ht="16.5" customHeight="1" x14ac:dyDescent="0.3">
      <c r="C60" s="164" t="s">
        <v>18</v>
      </c>
      <c r="D60" s="164"/>
      <c r="E60" s="164"/>
      <c r="F60" s="164" t="str">
        <f>H15</f>
        <v xml:space="preserve">FY '21 Budget  
(As Amended)                           </v>
      </c>
      <c r="G60" s="164"/>
      <c r="H60" s="164" t="s">
        <v>20</v>
      </c>
      <c r="I60" s="164"/>
      <c r="J60" s="164"/>
      <c r="M60" s="92"/>
      <c r="N60" s="92"/>
    </row>
    <row r="61" spans="1:32" x14ac:dyDescent="0.3">
      <c r="C61" s="164" t="s">
        <v>21</v>
      </c>
      <c r="D61" s="164"/>
      <c r="E61" s="164"/>
      <c r="F61" s="164">
        <f t="shared" ref="F61:F67" si="2">+H17</f>
        <v>53896205</v>
      </c>
      <c r="G61" s="164"/>
      <c r="H61" s="164">
        <f>F61/F68</f>
        <v>0.28837412237335347</v>
      </c>
      <c r="I61" s="164"/>
      <c r="J61" s="164">
        <f>ROUND(H61,4)</f>
        <v>0.28839999999999999</v>
      </c>
    </row>
    <row r="62" spans="1:32" x14ac:dyDescent="0.3">
      <c r="A62" s="115"/>
      <c r="B62" s="114"/>
      <c r="C62" s="164" t="s">
        <v>22</v>
      </c>
      <c r="D62" s="164"/>
      <c r="E62" s="164"/>
      <c r="F62" s="165">
        <f t="shared" si="2"/>
        <v>29701300</v>
      </c>
      <c r="G62" s="164"/>
      <c r="H62" s="164">
        <f>F62/F68</f>
        <v>0.15891817097043628</v>
      </c>
      <c r="I62" s="164"/>
      <c r="J62" s="164">
        <f t="shared" ref="J62:J67" si="3">ROUND(H62,4)</f>
        <v>0.15890000000000001</v>
      </c>
      <c r="AF62" s="86">
        <v>1724018</v>
      </c>
    </row>
    <row r="63" spans="1:32" x14ac:dyDescent="0.3">
      <c r="C63" s="164" t="s">
        <v>29</v>
      </c>
      <c r="D63" s="164"/>
      <c r="E63" s="164"/>
      <c r="F63" s="165">
        <f t="shared" si="2"/>
        <v>23345146</v>
      </c>
      <c r="G63" s="164"/>
      <c r="H63" s="164">
        <f>F63/F68</f>
        <v>0.12490927681137852</v>
      </c>
      <c r="I63" s="164"/>
      <c r="J63" s="164">
        <f t="shared" si="3"/>
        <v>0.1249</v>
      </c>
      <c r="AF63" s="86">
        <v>102516</v>
      </c>
    </row>
    <row r="64" spans="1:32" x14ac:dyDescent="0.3">
      <c r="C64" s="164" t="s">
        <v>24</v>
      </c>
      <c r="D64" s="164"/>
      <c r="E64" s="164"/>
      <c r="F64" s="165">
        <f t="shared" si="2"/>
        <v>59117516</v>
      </c>
      <c r="G64" s="164"/>
      <c r="H64" s="164">
        <f>F64/F68</f>
        <v>0.31631098689402493</v>
      </c>
      <c r="I64" s="164"/>
      <c r="J64" s="164">
        <f>ROUND(H64,4)</f>
        <v>0.31630000000000003</v>
      </c>
    </row>
    <row r="65" spans="3:32" x14ac:dyDescent="0.3">
      <c r="C65" s="164" t="s">
        <v>25</v>
      </c>
      <c r="D65" s="164"/>
      <c r="E65" s="164"/>
      <c r="F65" s="165">
        <f t="shared" si="2"/>
        <v>6366179</v>
      </c>
      <c r="G65" s="164"/>
      <c r="H65" s="164">
        <f>F65/F68</f>
        <v>3.4062533382390708E-2</v>
      </c>
      <c r="I65" s="164"/>
      <c r="J65" s="164">
        <f>ROUND(H65,4)</f>
        <v>3.4099999999999998E-2</v>
      </c>
    </row>
    <row r="66" spans="3:32" x14ac:dyDescent="0.3">
      <c r="C66" s="164" t="s">
        <v>26</v>
      </c>
      <c r="D66" s="164"/>
      <c r="E66" s="164"/>
      <c r="F66" s="165">
        <f t="shared" si="2"/>
        <v>9292568</v>
      </c>
      <c r="G66" s="164"/>
      <c r="H66" s="164">
        <f>F66/F68</f>
        <v>4.9720312248231729E-2</v>
      </c>
      <c r="I66" s="164"/>
      <c r="J66" s="164">
        <f>ROUND(H66,4)</f>
        <v>4.9700000000000001E-2</v>
      </c>
      <c r="AF66" s="86">
        <v>167548</v>
      </c>
    </row>
    <row r="67" spans="3:32" x14ac:dyDescent="0.3">
      <c r="C67" s="164" t="s">
        <v>27</v>
      </c>
      <c r="D67" s="164"/>
      <c r="E67" s="164"/>
      <c r="F67" s="165">
        <f t="shared" si="2"/>
        <v>5177901</v>
      </c>
      <c r="G67" s="164"/>
      <c r="H67" s="164">
        <f>(F67/F68)</f>
        <v>2.7704597320184401E-2</v>
      </c>
      <c r="I67" s="164"/>
      <c r="J67" s="164">
        <f t="shared" si="3"/>
        <v>2.7699999999999999E-2</v>
      </c>
    </row>
    <row r="68" spans="3:32" x14ac:dyDescent="0.3">
      <c r="C68" s="164" t="s">
        <v>28</v>
      </c>
      <c r="D68" s="164"/>
      <c r="E68" s="164"/>
      <c r="F68" s="165">
        <f>SUM(F61:F67)</f>
        <v>186896815</v>
      </c>
      <c r="G68" s="164"/>
      <c r="H68" s="164">
        <f>SUM(H61:H67)+0.0001</f>
        <v>1.0001</v>
      </c>
      <c r="I68" s="164"/>
      <c r="J68" s="164">
        <f>SUM(J61:J67)</f>
        <v>1</v>
      </c>
      <c r="AF68" s="86">
        <v>83146</v>
      </c>
    </row>
    <row r="69" spans="3:32" x14ac:dyDescent="0.3">
      <c r="C69" s="164"/>
      <c r="D69" s="164"/>
      <c r="E69" s="164"/>
      <c r="F69" s="165"/>
      <c r="G69" s="164"/>
      <c r="H69" s="164"/>
      <c r="I69" s="164"/>
      <c r="J69" s="164"/>
    </row>
    <row r="70" spans="3:32" x14ac:dyDescent="0.3">
      <c r="C70" s="164"/>
      <c r="D70" s="164"/>
      <c r="E70" s="164"/>
      <c r="F70" s="165"/>
      <c r="G70" s="164"/>
      <c r="H70" s="164"/>
      <c r="I70" s="164"/>
      <c r="J70" s="164"/>
    </row>
    <row r="71" spans="3:32" x14ac:dyDescent="0.3">
      <c r="C71" s="164"/>
      <c r="D71" s="164"/>
      <c r="E71" s="164"/>
      <c r="F71" s="164"/>
      <c r="G71" s="164"/>
      <c r="H71" s="164"/>
      <c r="I71" s="164"/>
      <c r="J71" s="164"/>
    </row>
    <row r="72" spans="3:32" x14ac:dyDescent="0.3">
      <c r="C72" s="164" t="s">
        <v>18</v>
      </c>
      <c r="D72" s="164"/>
      <c r="E72" s="164"/>
      <c r="F72" s="164" t="str">
        <f>C36</f>
        <v>FY '22 Budget</v>
      </c>
      <c r="G72" s="164"/>
      <c r="H72" s="164" t="s">
        <v>20</v>
      </c>
      <c r="I72" s="164"/>
      <c r="J72" s="164"/>
    </row>
    <row r="73" spans="3:32" x14ac:dyDescent="0.3">
      <c r="C73" s="164" t="s">
        <v>21</v>
      </c>
      <c r="D73" s="164"/>
      <c r="E73" s="164"/>
      <c r="F73" s="164">
        <f t="shared" ref="F73:F75" si="4">C38</f>
        <v>49098912</v>
      </c>
      <c r="G73" s="164"/>
      <c r="H73" s="164">
        <f>F73/$F$80</f>
        <v>0.26871426291333228</v>
      </c>
      <c r="I73" s="164"/>
      <c r="J73" s="164">
        <f>ROUND(H73,4)</f>
        <v>0.26869999999999999</v>
      </c>
    </row>
    <row r="74" spans="3:32" x14ac:dyDescent="0.3">
      <c r="C74" s="164" t="s">
        <v>22</v>
      </c>
      <c r="D74" s="164"/>
      <c r="E74" s="164"/>
      <c r="F74" s="165">
        <f t="shared" si="4"/>
        <v>30880973</v>
      </c>
      <c r="G74" s="164"/>
      <c r="H74" s="164">
        <f>F74/$F$80+0.0001</f>
        <v>0.16910899754645306</v>
      </c>
      <c r="I74" s="164"/>
      <c r="J74" s="164">
        <f t="shared" ref="J74:J75" si="5">ROUND(H74,4)</f>
        <v>0.1691</v>
      </c>
    </row>
    <row r="75" spans="3:32" x14ac:dyDescent="0.3">
      <c r="C75" s="164" t="s">
        <v>29</v>
      </c>
      <c r="D75" s="164"/>
      <c r="E75" s="164"/>
      <c r="F75" s="165">
        <f t="shared" si="4"/>
        <v>24334646</v>
      </c>
      <c r="G75" s="164"/>
      <c r="H75" s="164">
        <f>F75/$F$80</f>
        <v>0.13318149418762823</v>
      </c>
      <c r="I75" s="164"/>
      <c r="J75" s="164">
        <f t="shared" si="5"/>
        <v>0.13320000000000001</v>
      </c>
    </row>
    <row r="76" spans="3:32" x14ac:dyDescent="0.3">
      <c r="C76" s="164" t="s">
        <v>24</v>
      </c>
      <c r="D76" s="164"/>
      <c r="E76" s="164"/>
      <c r="F76" s="165">
        <f>C41</f>
        <v>58273025</v>
      </c>
      <c r="G76" s="164"/>
      <c r="H76" s="164">
        <f>F76/$F$80</f>
        <v>0.31892342055573825</v>
      </c>
      <c r="I76" s="164"/>
      <c r="J76" s="164">
        <f>ROUND(H76,4)</f>
        <v>0.31890000000000002</v>
      </c>
    </row>
    <row r="77" spans="3:32" x14ac:dyDescent="0.3">
      <c r="C77" s="164" t="s">
        <v>25</v>
      </c>
      <c r="D77" s="164"/>
      <c r="E77" s="164"/>
      <c r="F77" s="165">
        <f>C42</f>
        <v>6437408</v>
      </c>
      <c r="G77" s="164"/>
      <c r="H77" s="164">
        <f>F77/$F$80</f>
        <v>3.5231398728191539E-2</v>
      </c>
      <c r="I77" s="164"/>
      <c r="J77" s="164">
        <f>ROUND(H77,4)</f>
        <v>3.5200000000000002E-2</v>
      </c>
    </row>
    <row r="78" spans="3:32" x14ac:dyDescent="0.3">
      <c r="C78" s="164" t="s">
        <v>26</v>
      </c>
      <c r="D78" s="164"/>
      <c r="E78" s="164"/>
      <c r="F78" s="165">
        <f>C43</f>
        <v>7738146</v>
      </c>
      <c r="G78" s="164"/>
      <c r="H78" s="164">
        <f>F78/$F$80</f>
        <v>4.2350229648790393E-2</v>
      </c>
      <c r="I78" s="164"/>
      <c r="J78" s="164">
        <f>ROUND(H78,4)</f>
        <v>4.24E-2</v>
      </c>
    </row>
    <row r="79" spans="3:32" x14ac:dyDescent="0.3">
      <c r="C79" s="164" t="s">
        <v>27</v>
      </c>
      <c r="D79" s="164"/>
      <c r="E79" s="164"/>
      <c r="F79" s="165">
        <f>C44</f>
        <v>5954813</v>
      </c>
      <c r="G79" s="164"/>
      <c r="H79" s="164">
        <f>(F79/$F$80)-0.0001</f>
        <v>3.2490196419866266E-2</v>
      </c>
      <c r="I79" s="164"/>
      <c r="J79" s="164">
        <f>ROUND(H79,4)</f>
        <v>3.2500000000000001E-2</v>
      </c>
    </row>
    <row r="80" spans="3:32" x14ac:dyDescent="0.3">
      <c r="C80" s="164" t="s">
        <v>28</v>
      </c>
      <c r="D80" s="164"/>
      <c r="E80" s="164"/>
      <c r="F80" s="165">
        <f>SUM(F73:F79)</f>
        <v>182717923</v>
      </c>
      <c r="G80" s="164"/>
      <c r="H80" s="164">
        <f>SUM(H73:H79)</f>
        <v>1</v>
      </c>
      <c r="I80" s="164"/>
      <c r="J80" s="164">
        <f>SUM(J73:J79)</f>
        <v>0.99999999999999989</v>
      </c>
    </row>
    <row r="81" spans="1:15" x14ac:dyDescent="0.3">
      <c r="C81" s="164"/>
      <c r="D81" s="164"/>
      <c r="E81" s="164"/>
      <c r="F81" s="164"/>
      <c r="G81" s="164"/>
      <c r="H81" s="164"/>
      <c r="I81" s="164"/>
      <c r="J81" s="164"/>
    </row>
    <row r="82" spans="1:15" x14ac:dyDescent="0.3">
      <c r="F82" s="118"/>
      <c r="G82" s="118"/>
      <c r="H82" s="92"/>
      <c r="I82" s="92"/>
    </row>
    <row r="83" spans="1:15" x14ac:dyDescent="0.3">
      <c r="C83" s="46"/>
      <c r="D83" s="94"/>
      <c r="E83" s="46"/>
      <c r="F83" s="46"/>
      <c r="G83" s="46"/>
      <c r="H83" s="46"/>
      <c r="I83" s="46"/>
    </row>
    <row r="84" spans="1:15" x14ac:dyDescent="0.3">
      <c r="C84" s="164"/>
      <c r="D84" s="164"/>
      <c r="E84" s="164"/>
      <c r="F84" s="164"/>
      <c r="G84" s="164"/>
      <c r="H84" s="164"/>
      <c r="I84" s="164"/>
      <c r="J84" s="164"/>
    </row>
    <row r="85" spans="1:15" x14ac:dyDescent="0.3">
      <c r="C85" s="164"/>
      <c r="D85" s="164"/>
      <c r="E85" s="164"/>
      <c r="F85" s="165"/>
      <c r="G85" s="164"/>
      <c r="H85" s="164"/>
      <c r="I85" s="164"/>
      <c r="J85" s="164"/>
    </row>
    <row r="86" spans="1:15" x14ac:dyDescent="0.3">
      <c r="F86" s="115"/>
      <c r="G86" s="115"/>
    </row>
    <row r="89" spans="1:15" x14ac:dyDescent="0.3">
      <c r="A89" s="92"/>
      <c r="C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</row>
    <row r="90" spans="1:15" x14ac:dyDescent="0.3">
      <c r="A90" s="92"/>
      <c r="C90" s="92"/>
      <c r="E90" s="92"/>
      <c r="F90" s="120"/>
      <c r="G90" s="120"/>
      <c r="H90" s="119"/>
      <c r="I90" s="119"/>
      <c r="J90" s="92"/>
      <c r="K90" s="92"/>
      <c r="L90" s="92"/>
      <c r="M90" s="120"/>
      <c r="N90" s="119"/>
      <c r="O90" s="92"/>
    </row>
    <row r="91" spans="1:15" x14ac:dyDescent="0.3">
      <c r="A91" s="92"/>
      <c r="C91" s="92"/>
      <c r="E91" s="92"/>
      <c r="F91" s="120"/>
      <c r="G91" s="120"/>
      <c r="H91" s="119"/>
      <c r="I91" s="119"/>
      <c r="J91" s="92"/>
      <c r="K91" s="92"/>
      <c r="L91" s="92"/>
      <c r="M91" s="120"/>
      <c r="N91" s="119"/>
      <c r="O91" s="92"/>
    </row>
    <row r="92" spans="1:15" x14ac:dyDescent="0.3">
      <c r="A92" s="92"/>
      <c r="C92" s="92"/>
      <c r="E92" s="92"/>
      <c r="F92" s="120"/>
      <c r="G92" s="120"/>
      <c r="H92" s="119"/>
      <c r="I92" s="119"/>
      <c r="J92" s="92"/>
      <c r="K92" s="92"/>
      <c r="L92" s="92"/>
      <c r="M92" s="120"/>
      <c r="N92" s="119"/>
      <c r="O92" s="92"/>
    </row>
    <row r="93" spans="1:15" x14ac:dyDescent="0.3">
      <c r="A93" s="92"/>
      <c r="C93" s="92"/>
      <c r="E93" s="92"/>
      <c r="F93" s="120"/>
      <c r="G93" s="120"/>
      <c r="H93" s="119"/>
      <c r="I93" s="119"/>
      <c r="J93" s="92"/>
      <c r="K93" s="92"/>
      <c r="L93" s="92"/>
      <c r="M93" s="120"/>
      <c r="N93" s="119"/>
      <c r="O93" s="92"/>
    </row>
    <row r="94" spans="1:15" x14ac:dyDescent="0.3">
      <c r="A94" s="92"/>
      <c r="C94" s="92"/>
      <c r="E94" s="92"/>
      <c r="F94" s="120"/>
      <c r="G94" s="120"/>
      <c r="H94" s="119"/>
      <c r="I94" s="119"/>
      <c r="J94" s="92"/>
      <c r="K94" s="92"/>
      <c r="L94" s="92"/>
      <c r="M94" s="120"/>
      <c r="N94" s="119"/>
      <c r="O94" s="92"/>
    </row>
    <row r="95" spans="1:15" x14ac:dyDescent="0.3">
      <c r="A95" s="92"/>
      <c r="C95" s="92"/>
      <c r="E95" s="92"/>
      <c r="F95" s="120"/>
      <c r="G95" s="120"/>
      <c r="H95" s="119"/>
      <c r="I95" s="119"/>
      <c r="J95" s="92"/>
      <c r="K95" s="92"/>
      <c r="L95" s="92"/>
      <c r="M95" s="120"/>
      <c r="N95" s="119"/>
      <c r="O95" s="92"/>
    </row>
    <row r="96" spans="1:15" x14ac:dyDescent="0.3">
      <c r="A96" s="92"/>
      <c r="C96" s="92"/>
      <c r="E96" s="92"/>
      <c r="F96" s="120"/>
      <c r="G96" s="120"/>
      <c r="H96" s="92"/>
      <c r="I96" s="92"/>
      <c r="J96" s="92"/>
      <c r="K96" s="92"/>
      <c r="L96" s="92"/>
      <c r="M96" s="120"/>
      <c r="N96" s="92"/>
      <c r="O96" s="92"/>
    </row>
    <row r="97" spans="1:15" x14ac:dyDescent="0.3">
      <c r="A97" s="92"/>
      <c r="C97" s="92"/>
      <c r="E97" s="92"/>
      <c r="F97" s="120"/>
      <c r="G97" s="120"/>
      <c r="H97" s="119"/>
      <c r="I97" s="119"/>
      <c r="J97" s="92"/>
      <c r="K97" s="92"/>
      <c r="L97" s="92"/>
      <c r="M97" s="120"/>
      <c r="N97" s="119"/>
      <c r="O97" s="92"/>
    </row>
    <row r="98" spans="1:15" x14ac:dyDescent="0.3">
      <c r="A98" s="92"/>
      <c r="C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</row>
    <row r="99" spans="1:15" x14ac:dyDescent="0.3">
      <c r="A99" s="92"/>
      <c r="C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</row>
    <row r="100" spans="1:15" x14ac:dyDescent="0.3">
      <c r="A100" s="92"/>
      <c r="C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</row>
    <row r="101" spans="1:15" x14ac:dyDescent="0.3">
      <c r="A101" s="92"/>
      <c r="C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</row>
    <row r="102" spans="1:15" x14ac:dyDescent="0.3">
      <c r="A102" s="92"/>
      <c r="C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</row>
    <row r="103" spans="1:15" x14ac:dyDescent="0.3">
      <c r="A103" s="92"/>
      <c r="C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</row>
    <row r="104" spans="1:15" x14ac:dyDescent="0.3">
      <c r="A104" s="92"/>
      <c r="C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</row>
    <row r="105" spans="1:15" x14ac:dyDescent="0.3">
      <c r="A105" s="92"/>
      <c r="C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</row>
    <row r="106" spans="1:15" x14ac:dyDescent="0.3">
      <c r="A106" s="92"/>
      <c r="C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</row>
    <row r="107" spans="1:15" x14ac:dyDescent="0.3">
      <c r="A107" s="92"/>
      <c r="C107" s="92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</row>
    <row r="108" spans="1:15" x14ac:dyDescent="0.3">
      <c r="A108" s="92"/>
      <c r="C108" s="92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</row>
    <row r="129" hidden="1" x14ac:dyDescent="0.3"/>
    <row r="176" spans="32:32" x14ac:dyDescent="0.3">
      <c r="AF176" s="86">
        <v>97696</v>
      </c>
    </row>
    <row r="178" spans="2:2" x14ac:dyDescent="0.3">
      <c r="B178" s="88" t="s">
        <v>31</v>
      </c>
    </row>
  </sheetData>
  <printOptions horizontalCentered="1"/>
  <pageMargins left="0.35" right="0.3" top="0.5" bottom="0.5" header="0.5" footer="0.5"/>
  <pageSetup scale="57" orientation="portrait" r:id="rId1"/>
  <headerFooter alignWithMargins="0"/>
  <ignoredErrors>
    <ignoredError sqref="H74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1E268-3078-4ED1-B7C1-60D4FB106A3D}">
  <sheetPr>
    <pageSetUpPr fitToPage="1"/>
  </sheetPr>
  <dimension ref="A1:BQ182"/>
  <sheetViews>
    <sheetView showOutlineSymbols="0" view="pageBreakPreview" zoomScale="90" zoomScaleNormal="100" zoomScaleSheetLayoutView="90" workbookViewId="0">
      <selection activeCell="A6" sqref="A6"/>
    </sheetView>
  </sheetViews>
  <sheetFormatPr defaultColWidth="9.6640625" defaultRowHeight="22.5" x14ac:dyDescent="0.35"/>
  <cols>
    <col min="1" max="1" width="39.77734375" style="121" customWidth="1"/>
    <col min="2" max="2" width="15.109375" style="121" hidden="1" customWidth="1"/>
    <col min="3" max="3" width="14.21875" style="121" hidden="1" customWidth="1"/>
    <col min="4" max="4" width="15.109375" style="121" hidden="1" customWidth="1"/>
    <col min="5" max="5" width="14.5546875" style="121" hidden="1" customWidth="1"/>
    <col min="6" max="6" width="15.109375" style="121" hidden="1" customWidth="1"/>
    <col min="7" max="7" width="14.5546875" style="121" hidden="1" customWidth="1"/>
    <col min="8" max="8" width="15.109375" style="121" hidden="1" customWidth="1"/>
    <col min="9" max="9" width="14.21875" style="121" hidden="1" customWidth="1"/>
    <col min="10" max="10" width="2" style="131" customWidth="1"/>
    <col min="11" max="11" width="25.77734375" style="121" hidden="1" customWidth="1"/>
    <col min="12" max="12" width="2" style="131" hidden="1" customWidth="1"/>
    <col min="13" max="13" width="18.109375" style="121" hidden="1" customWidth="1"/>
    <col min="14" max="14" width="2" style="131" hidden="1" customWidth="1"/>
    <col min="15" max="15" width="18.21875" style="121" hidden="1" customWidth="1"/>
    <col min="16" max="16" width="2" style="131" hidden="1" customWidth="1"/>
    <col min="17" max="17" width="17.33203125" style="121" hidden="1" customWidth="1"/>
    <col min="18" max="18" width="2" style="131" hidden="1" customWidth="1"/>
    <col min="19" max="19" width="18.21875" style="121" hidden="1" customWidth="1"/>
    <col min="20" max="20" width="2" style="121" hidden="1" customWidth="1"/>
    <col min="21" max="21" width="18.21875" style="121" hidden="1" customWidth="1"/>
    <col min="22" max="22" width="2" style="121" hidden="1" customWidth="1"/>
    <col min="23" max="23" width="18.21875" style="121" hidden="1" customWidth="1"/>
    <col min="24" max="24" width="2" style="121" hidden="1" customWidth="1"/>
    <col min="25" max="25" width="18.21875" style="121" hidden="1" customWidth="1"/>
    <col min="26" max="26" width="2" style="121" hidden="1" customWidth="1"/>
    <col min="27" max="27" width="18.21875" style="121" hidden="1" customWidth="1"/>
    <col min="28" max="28" width="2" style="121" hidden="1" customWidth="1"/>
    <col min="29" max="29" width="18.21875" style="121" hidden="1" customWidth="1"/>
    <col min="30" max="30" width="2" style="121" hidden="1" customWidth="1"/>
    <col min="31" max="31" width="18.21875" style="121" hidden="1" customWidth="1"/>
    <col min="32" max="32" width="2" style="121" hidden="1" customWidth="1"/>
    <col min="33" max="33" width="18.21875" style="121" hidden="1" customWidth="1"/>
    <col min="34" max="34" width="2" style="121" hidden="1" customWidth="1"/>
    <col min="35" max="35" width="18.21875" style="121" hidden="1" customWidth="1"/>
    <col min="36" max="36" width="2" style="121" hidden="1" customWidth="1"/>
    <col min="37" max="37" width="18.21875" style="121" hidden="1" customWidth="1"/>
    <col min="38" max="38" width="2" style="121" hidden="1" customWidth="1"/>
    <col min="39" max="39" width="18.21875" style="121" hidden="1" customWidth="1"/>
    <col min="40" max="40" width="2" style="121" hidden="1" customWidth="1"/>
    <col min="41" max="41" width="18.21875" style="121" hidden="1" customWidth="1"/>
    <col min="42" max="42" width="2" style="121" hidden="1" customWidth="1"/>
    <col min="43" max="43" width="17.6640625" style="121" hidden="1" customWidth="1"/>
    <col min="44" max="44" width="2" style="121" hidden="1" customWidth="1"/>
    <col min="45" max="45" width="17.6640625" style="121" hidden="1" customWidth="1"/>
    <col min="46" max="46" width="2" style="121" hidden="1" customWidth="1"/>
    <col min="47" max="47" width="17.6640625" style="121" hidden="1" customWidth="1"/>
    <col min="48" max="48" width="2" style="121" hidden="1" customWidth="1"/>
    <col min="49" max="49" width="17.6640625" style="121" hidden="1" customWidth="1"/>
    <col min="50" max="50" width="2" style="121" hidden="1" customWidth="1"/>
    <col min="51" max="51" width="17.6640625" style="121" hidden="1" customWidth="1"/>
    <col min="52" max="52" width="2" style="121" hidden="1" customWidth="1"/>
    <col min="53" max="53" width="17.6640625" style="121" hidden="1" customWidth="1"/>
    <col min="54" max="54" width="2" style="121" hidden="1" customWidth="1"/>
    <col min="55" max="55" width="17.6640625" style="121" hidden="1" customWidth="1"/>
    <col min="56" max="56" width="2" style="121" hidden="1" customWidth="1"/>
    <col min="57" max="57" width="17.6640625" style="121" hidden="1" customWidth="1"/>
    <col min="58" max="58" width="2" style="121" hidden="1" customWidth="1"/>
    <col min="59" max="59" width="17.6640625" style="121" hidden="1" customWidth="1"/>
    <col min="60" max="60" width="2" style="121" hidden="1" customWidth="1"/>
    <col min="61" max="61" width="17.6640625" style="121" customWidth="1"/>
    <col min="62" max="62" width="2" style="121" customWidth="1"/>
    <col min="63" max="63" width="17.6640625" style="121" customWidth="1"/>
    <col min="64" max="64" width="2" style="121" customWidth="1"/>
    <col min="65" max="65" width="17.6640625" style="121" customWidth="1"/>
    <col min="66" max="66" width="2" style="121" customWidth="1"/>
    <col min="67" max="67" width="17.6640625" style="121" customWidth="1"/>
    <col min="68" max="68" width="2" style="121" customWidth="1"/>
    <col min="69" max="69" width="17.6640625" style="121" customWidth="1"/>
    <col min="70" max="16384" width="9.6640625" style="121"/>
  </cols>
  <sheetData>
    <row r="1" spans="1:69" ht="39.75" x14ac:dyDescent="0.5">
      <c r="A1" s="507" t="s">
        <v>5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7"/>
      <c r="AA1" s="507"/>
      <c r="AB1" s="507"/>
      <c r="AC1" s="507"/>
      <c r="AD1" s="507"/>
      <c r="AE1" s="507"/>
      <c r="AF1" s="507"/>
      <c r="AG1" s="507"/>
      <c r="AH1" s="507"/>
      <c r="AI1" s="507"/>
      <c r="AJ1" s="507"/>
      <c r="AK1" s="507"/>
      <c r="AL1" s="507"/>
      <c r="AM1" s="507"/>
      <c r="AN1" s="507"/>
      <c r="AO1" s="507"/>
      <c r="AP1" s="507"/>
      <c r="AQ1" s="507"/>
      <c r="AR1" s="507"/>
      <c r="AS1" s="507"/>
      <c r="AT1" s="507"/>
      <c r="AU1" s="507"/>
      <c r="AV1" s="507"/>
      <c r="AW1" s="507"/>
      <c r="AX1" s="507"/>
      <c r="AY1" s="507"/>
      <c r="AZ1" s="507"/>
      <c r="BA1" s="507"/>
      <c r="BB1" s="507"/>
      <c r="BC1" s="507"/>
      <c r="BD1" s="507"/>
      <c r="BE1" s="507"/>
      <c r="BF1" s="507"/>
      <c r="BG1" s="507"/>
      <c r="BH1" s="507"/>
      <c r="BI1" s="507"/>
      <c r="BJ1" s="507"/>
      <c r="BK1" s="507"/>
      <c r="BL1" s="507"/>
      <c r="BM1" s="507"/>
      <c r="BN1" s="507"/>
      <c r="BO1" s="507"/>
      <c r="BP1" s="507"/>
      <c r="BQ1" s="507"/>
    </row>
    <row r="2" spans="1:69" ht="34.5" x14ac:dyDescent="0.45">
      <c r="A2" s="508" t="s">
        <v>6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508"/>
      <c r="T2" s="508"/>
      <c r="U2" s="508"/>
      <c r="V2" s="508"/>
      <c r="W2" s="508"/>
      <c r="X2" s="508"/>
      <c r="Y2" s="508"/>
      <c r="Z2" s="508"/>
      <c r="AA2" s="508"/>
      <c r="AB2" s="508"/>
      <c r="AC2" s="508"/>
      <c r="AD2" s="508"/>
      <c r="AE2" s="508"/>
      <c r="AF2" s="508"/>
      <c r="AG2" s="508"/>
      <c r="AH2" s="508"/>
      <c r="AI2" s="508"/>
      <c r="AJ2" s="508"/>
      <c r="AK2" s="508"/>
      <c r="AL2" s="508"/>
      <c r="AM2" s="508"/>
      <c r="AN2" s="508"/>
      <c r="AO2" s="508"/>
      <c r="AP2" s="508"/>
      <c r="AQ2" s="508"/>
      <c r="AR2" s="508"/>
      <c r="AS2" s="508"/>
      <c r="AT2" s="508"/>
      <c r="AU2" s="508"/>
      <c r="AV2" s="508"/>
      <c r="AW2" s="508"/>
      <c r="AX2" s="508"/>
      <c r="AY2" s="508"/>
      <c r="AZ2" s="508"/>
      <c r="BA2" s="508"/>
      <c r="BB2" s="508"/>
      <c r="BC2" s="508"/>
      <c r="BD2" s="508"/>
      <c r="BE2" s="508"/>
      <c r="BF2" s="508"/>
      <c r="BG2" s="508"/>
      <c r="BH2" s="508"/>
      <c r="BI2" s="508"/>
      <c r="BJ2" s="508"/>
      <c r="BK2" s="508"/>
      <c r="BL2" s="508"/>
      <c r="BM2" s="508"/>
      <c r="BN2" s="508"/>
      <c r="BO2" s="508"/>
      <c r="BP2" s="508"/>
      <c r="BQ2" s="508"/>
    </row>
    <row r="3" spans="1:69" ht="30.75" x14ac:dyDescent="0.4">
      <c r="A3" s="509" t="s">
        <v>38</v>
      </c>
      <c r="B3" s="509"/>
      <c r="C3" s="509"/>
      <c r="D3" s="509"/>
      <c r="E3" s="509"/>
      <c r="F3" s="509"/>
      <c r="G3" s="509"/>
      <c r="H3" s="509"/>
      <c r="I3" s="509"/>
      <c r="J3" s="509"/>
      <c r="K3" s="509"/>
      <c r="L3" s="509"/>
      <c r="M3" s="509"/>
      <c r="N3" s="509"/>
      <c r="O3" s="509"/>
      <c r="P3" s="509"/>
      <c r="Q3" s="509"/>
      <c r="R3" s="509"/>
      <c r="S3" s="509"/>
      <c r="T3" s="509"/>
      <c r="U3" s="509"/>
      <c r="V3" s="509"/>
      <c r="W3" s="509"/>
      <c r="X3" s="509"/>
      <c r="Y3" s="509"/>
      <c r="Z3" s="509"/>
      <c r="AA3" s="509"/>
      <c r="AB3" s="509"/>
      <c r="AC3" s="509"/>
      <c r="AD3" s="509"/>
      <c r="AE3" s="509"/>
      <c r="AF3" s="509"/>
      <c r="AG3" s="509"/>
      <c r="AH3" s="509"/>
      <c r="AI3" s="509"/>
      <c r="AJ3" s="509"/>
      <c r="AK3" s="509"/>
      <c r="AL3" s="509"/>
      <c r="AM3" s="509"/>
      <c r="AN3" s="509"/>
      <c r="AO3" s="509"/>
      <c r="AP3" s="509"/>
      <c r="AQ3" s="509"/>
      <c r="AR3" s="509"/>
      <c r="AS3" s="509"/>
      <c r="AT3" s="509"/>
      <c r="AU3" s="509"/>
      <c r="AV3" s="509"/>
      <c r="AW3" s="509"/>
      <c r="AX3" s="509"/>
      <c r="AY3" s="509"/>
      <c r="AZ3" s="509"/>
      <c r="BA3" s="509"/>
      <c r="BB3" s="509"/>
      <c r="BC3" s="509"/>
      <c r="BD3" s="509"/>
      <c r="BE3" s="509"/>
      <c r="BF3" s="509"/>
      <c r="BG3" s="509"/>
      <c r="BH3" s="509"/>
      <c r="BI3" s="509"/>
      <c r="BJ3" s="509"/>
      <c r="BK3" s="509"/>
      <c r="BL3" s="509"/>
      <c r="BM3" s="509"/>
      <c r="BN3" s="509"/>
      <c r="BO3" s="509"/>
      <c r="BP3" s="509"/>
      <c r="BQ3" s="509"/>
    </row>
    <row r="4" spans="1:69" s="125" customFormat="1" ht="27" customHeight="1" x14ac:dyDescent="0.35">
      <c r="A4" s="122"/>
      <c r="B4" s="123"/>
      <c r="C4" s="123"/>
      <c r="D4" s="123"/>
      <c r="E4" s="123"/>
      <c r="F4" s="122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4"/>
      <c r="U4" s="124"/>
    </row>
    <row r="5" spans="1:69" s="126" customFormat="1" ht="27" x14ac:dyDescent="0.35">
      <c r="A5" s="510" t="s">
        <v>39</v>
      </c>
      <c r="B5" s="510"/>
      <c r="C5" s="510"/>
      <c r="D5" s="510"/>
      <c r="E5" s="510"/>
      <c r="F5" s="510"/>
      <c r="G5" s="510"/>
      <c r="H5" s="510"/>
      <c r="I5" s="510"/>
      <c r="J5" s="510"/>
      <c r="K5" s="510"/>
      <c r="L5" s="510"/>
      <c r="M5" s="510"/>
      <c r="N5" s="510"/>
      <c r="O5" s="510"/>
      <c r="P5" s="510"/>
      <c r="Q5" s="510"/>
      <c r="R5" s="510"/>
      <c r="S5" s="510"/>
      <c r="T5" s="510"/>
      <c r="U5" s="510"/>
      <c r="V5" s="510"/>
      <c r="W5" s="510"/>
      <c r="X5" s="510"/>
      <c r="Y5" s="510"/>
      <c r="Z5" s="510"/>
      <c r="AA5" s="510"/>
      <c r="AB5" s="510"/>
      <c r="AC5" s="510"/>
      <c r="AD5" s="510"/>
      <c r="AE5" s="510"/>
      <c r="AF5" s="510"/>
      <c r="AG5" s="510"/>
      <c r="AH5" s="510"/>
      <c r="AI5" s="510"/>
      <c r="AJ5" s="510"/>
      <c r="AK5" s="510"/>
      <c r="AL5" s="510"/>
      <c r="AM5" s="510"/>
      <c r="AN5" s="510"/>
      <c r="AO5" s="510"/>
      <c r="AP5" s="510"/>
      <c r="AQ5" s="510"/>
      <c r="AR5" s="510"/>
      <c r="AS5" s="510"/>
      <c r="AT5" s="510"/>
      <c r="AU5" s="510"/>
      <c r="AV5" s="510"/>
      <c r="AW5" s="510"/>
      <c r="AX5" s="510"/>
      <c r="AY5" s="510"/>
      <c r="AZ5" s="510"/>
      <c r="BA5" s="510"/>
      <c r="BB5" s="510"/>
      <c r="BC5" s="510"/>
      <c r="BD5" s="510"/>
      <c r="BE5" s="510"/>
      <c r="BF5" s="510"/>
      <c r="BG5" s="510"/>
      <c r="BH5" s="510"/>
      <c r="BI5" s="510"/>
      <c r="BJ5" s="510"/>
      <c r="BK5" s="510"/>
      <c r="BL5" s="510"/>
      <c r="BM5" s="510"/>
      <c r="BN5" s="510"/>
      <c r="BO5" s="510"/>
      <c r="BP5" s="510"/>
      <c r="BQ5" s="510"/>
    </row>
    <row r="6" spans="1:69" s="126" customFormat="1" ht="27" customHeight="1" x14ac:dyDescent="0.3">
      <c r="A6" s="122"/>
      <c r="B6" s="123"/>
      <c r="C6" s="123"/>
      <c r="D6" s="123"/>
      <c r="E6" s="123"/>
      <c r="F6" s="122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7"/>
      <c r="U6" s="127"/>
    </row>
    <row r="7" spans="1:69" s="126" customFormat="1" ht="27" customHeight="1" x14ac:dyDescent="0.3">
      <c r="A7" s="122"/>
      <c r="B7" s="123"/>
      <c r="C7" s="123"/>
      <c r="D7" s="123"/>
      <c r="E7" s="123"/>
      <c r="F7" s="122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7"/>
      <c r="U7" s="127"/>
    </row>
    <row r="8" spans="1:69" s="126" customFormat="1" ht="27" customHeight="1" x14ac:dyDescent="0.3">
      <c r="A8" s="122"/>
      <c r="B8" s="123"/>
      <c r="C8" s="123"/>
      <c r="D8" s="123"/>
      <c r="E8" s="123"/>
      <c r="F8" s="122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7"/>
      <c r="U8" s="127"/>
      <c r="AS8" s="128"/>
    </row>
    <row r="9" spans="1:69" ht="24.95" customHeight="1" x14ac:dyDescent="0.35">
      <c r="A9" s="129"/>
      <c r="B9" s="130" t="s">
        <v>40</v>
      </c>
      <c r="C9" s="131"/>
      <c r="D9" s="130" t="s">
        <v>41</v>
      </c>
      <c r="E9" s="131"/>
      <c r="F9" s="130" t="s">
        <v>42</v>
      </c>
      <c r="G9" s="131"/>
      <c r="H9" s="130" t="s">
        <v>43</v>
      </c>
      <c r="I9" s="131"/>
      <c r="J9" s="130"/>
      <c r="K9" s="130" t="s">
        <v>44</v>
      </c>
      <c r="L9" s="130"/>
      <c r="M9" s="131"/>
      <c r="N9" s="130"/>
      <c r="O9" s="130" t="s">
        <v>45</v>
      </c>
      <c r="P9" s="130"/>
      <c r="Q9" s="131"/>
      <c r="R9" s="130"/>
      <c r="S9" s="130" t="s">
        <v>46</v>
      </c>
      <c r="T9" s="132"/>
      <c r="U9" s="132"/>
      <c r="Y9" s="130" t="s">
        <v>47</v>
      </c>
      <c r="AC9" s="133" t="s">
        <v>48</v>
      </c>
      <c r="AE9" s="134"/>
      <c r="AG9" s="133" t="s">
        <v>49</v>
      </c>
      <c r="AH9" s="134"/>
      <c r="AI9" s="134"/>
      <c r="AK9" s="133" t="s">
        <v>50</v>
      </c>
      <c r="AO9" s="133" t="s">
        <v>51</v>
      </c>
      <c r="AS9" s="133" t="s">
        <v>52</v>
      </c>
      <c r="AW9" s="133" t="s">
        <v>53</v>
      </c>
      <c r="BA9" s="133" t="s">
        <v>54</v>
      </c>
      <c r="BC9" s="134"/>
      <c r="BE9" s="133" t="s">
        <v>55</v>
      </c>
      <c r="BI9" s="133" t="s">
        <v>56</v>
      </c>
      <c r="BM9" s="133" t="s">
        <v>57</v>
      </c>
      <c r="BO9" s="133"/>
    </row>
    <row r="10" spans="1:69" ht="24.95" customHeight="1" x14ac:dyDescent="0.35">
      <c r="B10" s="130" t="s">
        <v>58</v>
      </c>
      <c r="C10" s="130" t="s">
        <v>40</v>
      </c>
      <c r="D10" s="130" t="s">
        <v>58</v>
      </c>
      <c r="E10" s="130" t="s">
        <v>41</v>
      </c>
      <c r="F10" s="129"/>
      <c r="G10" s="130" t="s">
        <v>42</v>
      </c>
      <c r="H10" s="130" t="s">
        <v>58</v>
      </c>
      <c r="I10" s="130" t="s">
        <v>43</v>
      </c>
      <c r="J10" s="130"/>
      <c r="K10" s="130" t="s">
        <v>58</v>
      </c>
      <c r="L10" s="130"/>
      <c r="M10" s="130" t="s">
        <v>44</v>
      </c>
      <c r="N10" s="130"/>
      <c r="O10" s="130" t="s">
        <v>58</v>
      </c>
      <c r="P10" s="130"/>
      <c r="Q10" s="130" t="s">
        <v>45</v>
      </c>
      <c r="R10" s="130"/>
      <c r="S10" s="135" t="s">
        <v>58</v>
      </c>
      <c r="T10" s="132"/>
      <c r="U10" s="130" t="s">
        <v>46</v>
      </c>
      <c r="W10" s="133" t="s">
        <v>59</v>
      </c>
      <c r="Y10" s="135" t="s">
        <v>58</v>
      </c>
      <c r="AA10" s="133" t="s">
        <v>47</v>
      </c>
      <c r="AB10" s="134"/>
      <c r="AC10" s="135" t="s">
        <v>58</v>
      </c>
      <c r="AE10" s="133" t="s">
        <v>48</v>
      </c>
      <c r="AG10" s="135" t="s">
        <v>58</v>
      </c>
      <c r="AH10" s="133"/>
      <c r="AI10" s="133" t="s">
        <v>49</v>
      </c>
      <c r="AK10" s="135" t="s">
        <v>58</v>
      </c>
      <c r="AM10" s="133" t="s">
        <v>50</v>
      </c>
      <c r="AO10" s="135" t="s">
        <v>58</v>
      </c>
      <c r="AQ10" s="133" t="s">
        <v>51</v>
      </c>
      <c r="AS10" s="135" t="s">
        <v>58</v>
      </c>
      <c r="AU10" s="133" t="s">
        <v>52</v>
      </c>
      <c r="AW10" s="135" t="s">
        <v>58</v>
      </c>
      <c r="AY10" s="133" t="s">
        <v>53</v>
      </c>
      <c r="BA10" s="136" t="s">
        <v>58</v>
      </c>
      <c r="BC10" s="133" t="s">
        <v>54</v>
      </c>
      <c r="BE10" s="136" t="s">
        <v>58</v>
      </c>
      <c r="BG10" s="133" t="s">
        <v>55</v>
      </c>
      <c r="BI10" s="136" t="s">
        <v>58</v>
      </c>
      <c r="BK10" s="133" t="s">
        <v>56</v>
      </c>
      <c r="BM10" s="136" t="s">
        <v>58</v>
      </c>
      <c r="BN10" s="133"/>
      <c r="BO10" s="133" t="s">
        <v>57</v>
      </c>
      <c r="BP10" s="133"/>
      <c r="BQ10" s="133" t="s">
        <v>60</v>
      </c>
    </row>
    <row r="11" spans="1:69" ht="24.95" customHeight="1" thickBot="1" x14ac:dyDescent="0.4">
      <c r="A11" s="137" t="s">
        <v>61</v>
      </c>
      <c r="B11" s="138" t="s">
        <v>62</v>
      </c>
      <c r="C11" s="138" t="s">
        <v>63</v>
      </c>
      <c r="D11" s="138" t="s">
        <v>62</v>
      </c>
      <c r="E11" s="138" t="s">
        <v>63</v>
      </c>
      <c r="F11" s="138" t="s">
        <v>62</v>
      </c>
      <c r="G11" s="138" t="s">
        <v>63</v>
      </c>
      <c r="H11" s="138" t="s">
        <v>62</v>
      </c>
      <c r="I11" s="138" t="s">
        <v>63</v>
      </c>
      <c r="J11" s="130"/>
      <c r="K11" s="138" t="s">
        <v>62</v>
      </c>
      <c r="L11" s="130"/>
      <c r="M11" s="138" t="s">
        <v>63</v>
      </c>
      <c r="N11" s="130"/>
      <c r="O11" s="138" t="s">
        <v>62</v>
      </c>
      <c r="P11" s="130"/>
      <c r="Q11" s="138" t="s">
        <v>64</v>
      </c>
      <c r="R11" s="130"/>
      <c r="S11" s="138" t="s">
        <v>62</v>
      </c>
      <c r="T11" s="132"/>
      <c r="U11" s="138" t="s">
        <v>65</v>
      </c>
      <c r="W11" s="139" t="s">
        <v>64</v>
      </c>
      <c r="Y11" s="138" t="s">
        <v>62</v>
      </c>
      <c r="AA11" s="139" t="s">
        <v>64</v>
      </c>
      <c r="AB11" s="134"/>
      <c r="AC11" s="138" t="s">
        <v>62</v>
      </c>
      <c r="AE11" s="139" t="s">
        <v>64</v>
      </c>
      <c r="AG11" s="139" t="s">
        <v>62</v>
      </c>
      <c r="AH11" s="133"/>
      <c r="AI11" s="139" t="s">
        <v>64</v>
      </c>
      <c r="AK11" s="139" t="s">
        <v>62</v>
      </c>
      <c r="AM11" s="139" t="s">
        <v>64</v>
      </c>
      <c r="AO11" s="139" t="s">
        <v>62</v>
      </c>
      <c r="AQ11" s="139" t="s">
        <v>64</v>
      </c>
      <c r="AS11" s="139" t="s">
        <v>62</v>
      </c>
      <c r="AU11" s="139" t="s">
        <v>64</v>
      </c>
      <c r="AW11" s="139" t="s">
        <v>62</v>
      </c>
      <c r="AY11" s="139" t="s">
        <v>64</v>
      </c>
      <c r="BA11" s="139" t="s">
        <v>62</v>
      </c>
      <c r="BC11" s="139" t="s">
        <v>64</v>
      </c>
      <c r="BE11" s="139" t="s">
        <v>62</v>
      </c>
      <c r="BG11" s="139" t="s">
        <v>64</v>
      </c>
      <c r="BI11" s="139" t="s">
        <v>62</v>
      </c>
      <c r="BK11" s="139" t="s">
        <v>64</v>
      </c>
      <c r="BM11" s="139" t="s">
        <v>62</v>
      </c>
      <c r="BN11" s="133"/>
      <c r="BO11" s="139" t="s">
        <v>65</v>
      </c>
      <c r="BP11" s="133"/>
      <c r="BQ11" s="139" t="s">
        <v>58</v>
      </c>
    </row>
    <row r="12" spans="1:69" ht="24.95" customHeight="1" x14ac:dyDescent="0.35">
      <c r="A12" s="140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2"/>
      <c r="U12" s="132"/>
      <c r="W12" s="134"/>
      <c r="AA12" s="134"/>
      <c r="AB12" s="134"/>
      <c r="AC12" s="134"/>
      <c r="AG12" s="134"/>
      <c r="AH12" s="134"/>
      <c r="AI12" s="134"/>
      <c r="AO12" s="134"/>
      <c r="AQ12" s="134"/>
      <c r="AS12" s="134"/>
      <c r="AY12" s="134"/>
      <c r="BC12" s="134"/>
      <c r="BG12" s="134"/>
    </row>
    <row r="13" spans="1:69" s="134" customFormat="1" ht="24.95" customHeight="1" x14ac:dyDescent="0.35">
      <c r="A13" s="141" t="s">
        <v>21</v>
      </c>
      <c r="B13" s="142">
        <v>24173664</v>
      </c>
      <c r="C13" s="142">
        <v>24128754</v>
      </c>
      <c r="D13" s="142">
        <v>24365755</v>
      </c>
      <c r="E13" s="142">
        <v>24945029</v>
      </c>
      <c r="F13" s="142">
        <v>29829436</v>
      </c>
      <c r="G13" s="142">
        <v>29972196</v>
      </c>
      <c r="H13" s="142">
        <f>'[2]Rev Detail Tuit &amp; Fees '!O38</f>
        <v>30182226</v>
      </c>
      <c r="I13" s="142">
        <v>30311961</v>
      </c>
      <c r="J13" s="143"/>
      <c r="K13" s="142">
        <f>'[2]Rev Detail Tuit &amp; Fees '!P38</f>
        <v>31589589</v>
      </c>
      <c r="L13" s="143"/>
      <c r="M13" s="142">
        <v>25716472</v>
      </c>
      <c r="N13" s="143"/>
      <c r="O13" s="142">
        <f>'[2]Rev Detail Tuit &amp; Fees '!R38</f>
        <v>31664987</v>
      </c>
      <c r="P13" s="143"/>
      <c r="Q13" s="142">
        <v>25812238</v>
      </c>
      <c r="R13" s="143"/>
      <c r="S13" s="142">
        <f>'[2]Rev Detail Tuit &amp; Fees '!T38</f>
        <v>36907393</v>
      </c>
      <c r="T13" s="144"/>
      <c r="U13" s="142"/>
      <c r="W13" s="142">
        <v>29095388</v>
      </c>
      <c r="Y13" s="142">
        <f>'[2]Rev Detail Tuit &amp; Fees '!V38</f>
        <v>36294969</v>
      </c>
      <c r="AA13" s="142">
        <v>36445088</v>
      </c>
      <c r="AC13" s="142">
        <f>'[2]Rev Detail Tuit &amp; Fees '!X38</f>
        <v>37017673</v>
      </c>
      <c r="AE13" s="142">
        <v>37017673</v>
      </c>
      <c r="AF13" s="134">
        <v>38583036</v>
      </c>
      <c r="AG13" s="142">
        <f>'[2]Rev Detail Tuit &amp; Fees '!Z38</f>
        <v>38977830</v>
      </c>
      <c r="AH13" s="143"/>
      <c r="AI13" s="142">
        <v>38977829</v>
      </c>
      <c r="AK13" s="142">
        <f>'[2]Rev Detail Tuit &amp; Fees '!AB38</f>
        <v>42168301</v>
      </c>
      <c r="AM13" s="142">
        <v>42301453</v>
      </c>
      <c r="AO13" s="142">
        <f>'[2]Rev Detail Tuit &amp; Fees '!AD38</f>
        <v>42661321</v>
      </c>
      <c r="AQ13" s="142">
        <v>42465045</v>
      </c>
      <c r="AS13" s="142">
        <f>'[2]Rev Detail Tuit &amp; Fees '!AF38</f>
        <v>45613017</v>
      </c>
      <c r="AU13" s="142">
        <v>46537235</v>
      </c>
      <c r="AW13" s="142">
        <f>'[2]Rev Detail Tuit &amp; Fees '!AH38</f>
        <v>44781692</v>
      </c>
      <c r="AY13" s="142">
        <v>45315830</v>
      </c>
      <c r="BA13" s="142">
        <f>'[2]Rev Detail Tuit &amp; Fees '!AJ38</f>
        <v>48450491</v>
      </c>
      <c r="BC13" s="142">
        <v>48398217</v>
      </c>
      <c r="BE13" s="142">
        <f>'[2]Rev Detail Tuit &amp; Fees '!AL38</f>
        <v>48551086</v>
      </c>
      <c r="BG13" s="142">
        <v>48580692</v>
      </c>
      <c r="BI13" s="142">
        <f>'[2]Rev Detail Tuit &amp; Fees '!AN38</f>
        <v>48445377</v>
      </c>
      <c r="BK13" s="142">
        <v>48642952</v>
      </c>
      <c r="BM13" s="142">
        <f>'[2]Rev Detail Tuit &amp; Fees '!AP38</f>
        <v>53896205</v>
      </c>
      <c r="BN13" s="143"/>
      <c r="BO13" s="142">
        <v>53901840</v>
      </c>
      <c r="BP13" s="143"/>
      <c r="BQ13" s="142">
        <f>'[2]Rev Detail Tuit &amp; Fees '!AR38</f>
        <v>49098912</v>
      </c>
    </row>
    <row r="14" spans="1:69" s="134" customFormat="1" ht="24.95" customHeight="1" x14ac:dyDescent="0.35">
      <c r="A14" s="141"/>
      <c r="B14" s="145" t="s">
        <v>23</v>
      </c>
      <c r="C14" s="145"/>
      <c r="D14" s="145"/>
      <c r="E14" s="145"/>
      <c r="F14" s="145"/>
      <c r="G14" s="145"/>
      <c r="H14" s="145"/>
      <c r="I14" s="145"/>
      <c r="J14" s="146"/>
      <c r="K14" s="145"/>
      <c r="L14" s="146"/>
      <c r="M14" s="145"/>
      <c r="N14" s="146"/>
      <c r="O14" s="145"/>
      <c r="P14" s="146"/>
      <c r="Q14" s="145"/>
      <c r="R14" s="146"/>
      <c r="S14" s="145"/>
      <c r="T14" s="144"/>
      <c r="U14" s="145"/>
      <c r="W14" s="145"/>
      <c r="Y14" s="145"/>
      <c r="AA14" s="145"/>
      <c r="AC14" s="145"/>
      <c r="AE14" s="145"/>
      <c r="AG14" s="145"/>
      <c r="AH14" s="146"/>
      <c r="AI14" s="145"/>
      <c r="AK14" s="145"/>
      <c r="AM14" s="145"/>
      <c r="AO14" s="145"/>
      <c r="AQ14" s="145"/>
      <c r="AS14" s="145"/>
      <c r="AU14" s="145"/>
      <c r="AW14" s="145"/>
      <c r="AY14" s="145"/>
      <c r="BA14" s="145"/>
      <c r="BC14" s="145"/>
      <c r="BE14" s="145"/>
      <c r="BG14" s="145"/>
      <c r="BI14" s="145"/>
      <c r="BK14" s="145"/>
      <c r="BM14" s="145"/>
      <c r="BN14" s="146"/>
      <c r="BO14" s="145"/>
      <c r="BP14" s="146"/>
      <c r="BQ14" s="145"/>
    </row>
    <row r="15" spans="1:69" s="134" customFormat="1" ht="24.95" customHeight="1" x14ac:dyDescent="0.35">
      <c r="A15" s="141" t="s">
        <v>22</v>
      </c>
      <c r="B15" s="142">
        <v>14726145.279999999</v>
      </c>
      <c r="C15" s="142">
        <v>16741124</v>
      </c>
      <c r="D15" s="145">
        <v>18334464</v>
      </c>
      <c r="E15" s="145">
        <f>22148283-2599837+2759</f>
        <v>19551205</v>
      </c>
      <c r="F15" s="145">
        <v>19626225</v>
      </c>
      <c r="G15" s="145">
        <f>22706877-2529203</f>
        <v>20177674</v>
      </c>
      <c r="H15" s="145">
        <f>'[2]Rev Detail Tuit &amp; Fees '!O93</f>
        <v>20015422.66</v>
      </c>
      <c r="I15" s="145">
        <f>24807462-3748801</f>
        <v>21058661</v>
      </c>
      <c r="J15" s="146"/>
      <c r="K15" s="145">
        <f>'[2]Rev Detail Tuit &amp; Fees '!P93</f>
        <v>21401259.18</v>
      </c>
      <c r="L15" s="146"/>
      <c r="M15" s="145">
        <v>20930067</v>
      </c>
      <c r="N15" s="146"/>
      <c r="O15" s="145">
        <f>'[2]Rev Detail Tuit &amp; Fees '!R93</f>
        <v>23655415.520399999</v>
      </c>
      <c r="P15" s="146"/>
      <c r="Q15" s="145">
        <v>23139724</v>
      </c>
      <c r="R15" s="146"/>
      <c r="S15" s="145">
        <f>'[2]Rev Detail Tuit &amp; Fees '!T93</f>
        <v>28449155.030000001</v>
      </c>
      <c r="T15" s="144"/>
      <c r="U15" s="145"/>
      <c r="W15" s="145">
        <v>30320978</v>
      </c>
      <c r="Y15" s="145">
        <f>'[2]Rev Detail Tuit &amp; Fees '!V93</f>
        <v>33055139.522259407</v>
      </c>
      <c r="AA15" s="145">
        <v>31415953</v>
      </c>
      <c r="AC15" s="145">
        <f>'[2]Rev Detail Tuit &amp; Fees '!X93</f>
        <v>32870479</v>
      </c>
      <c r="AE15" s="145">
        <v>30947591</v>
      </c>
      <c r="AG15" s="145">
        <f>'[2]Rev Detail Tuit &amp; Fees '!Z93</f>
        <v>32366209</v>
      </c>
      <c r="AH15" s="146"/>
      <c r="AI15" s="145">
        <v>30799598</v>
      </c>
      <c r="AK15" s="145">
        <f>'[2]Rev Detail Tuit &amp; Fees '!AB93</f>
        <v>30983297</v>
      </c>
      <c r="AM15" s="145">
        <v>29268756</v>
      </c>
      <c r="AO15" s="145">
        <f>'[2]Rev Detail Tuit &amp; Fees '!AD93</f>
        <v>30671130</v>
      </c>
      <c r="AQ15" s="145">
        <v>29188534</v>
      </c>
      <c r="AS15" s="145">
        <v>31581385</v>
      </c>
      <c r="AU15" s="145">
        <v>29275005</v>
      </c>
      <c r="AW15" s="145">
        <f>'[2]Rev Detail Tuit &amp; Fees '!AH93</f>
        <v>32842757</v>
      </c>
      <c r="AY15" s="145">
        <v>30162469</v>
      </c>
      <c r="BA15" s="145">
        <f>'[2]Rev Detail Tuit &amp; Fees '!AJ93</f>
        <v>33653172</v>
      </c>
      <c r="BC15" s="145">
        <v>31123078</v>
      </c>
      <c r="BE15" s="145">
        <f>'[2]Rev Detail Tuit &amp; Fees '!AL93</f>
        <v>34347564</v>
      </c>
      <c r="BG15" s="145">
        <v>30258057</v>
      </c>
      <c r="BI15" s="145">
        <f>'[2]Rev Detail Tuit &amp; Fees '!AN93</f>
        <v>37736025</v>
      </c>
      <c r="BK15" s="145">
        <v>32688955</v>
      </c>
      <c r="BM15" s="145">
        <f>'[2]Rev Detail Tuit &amp; Fees '!AP93</f>
        <v>29701300</v>
      </c>
      <c r="BN15" s="146"/>
      <c r="BO15" s="145">
        <v>30600491</v>
      </c>
      <c r="BP15" s="146"/>
      <c r="BQ15" s="145">
        <f>'[2]Rev Detail Tuit &amp; Fees '!AR93</f>
        <v>30880973</v>
      </c>
    </row>
    <row r="16" spans="1:69" s="134" customFormat="1" ht="24.95" customHeight="1" x14ac:dyDescent="0.35">
      <c r="A16" s="141"/>
      <c r="B16" s="145"/>
      <c r="C16" s="145"/>
      <c r="D16" s="145"/>
      <c r="E16" s="145"/>
      <c r="F16" s="145"/>
      <c r="G16" s="145"/>
      <c r="H16" s="145"/>
      <c r="I16" s="145"/>
      <c r="J16" s="146"/>
      <c r="K16" s="145"/>
      <c r="L16" s="146"/>
      <c r="M16" s="145"/>
      <c r="N16" s="146"/>
      <c r="O16" s="145"/>
      <c r="P16" s="146"/>
      <c r="Q16" s="145"/>
      <c r="R16" s="146"/>
      <c r="S16" s="145"/>
      <c r="T16" s="144"/>
      <c r="U16" s="145"/>
      <c r="W16" s="145"/>
      <c r="Y16" s="145"/>
      <c r="AA16" s="145"/>
      <c r="AC16" s="145"/>
      <c r="AE16" s="145"/>
      <c r="AG16" s="145"/>
      <c r="AH16" s="146"/>
      <c r="AI16" s="145"/>
      <c r="AK16" s="145"/>
      <c r="AM16" s="145"/>
      <c r="AO16" s="145"/>
      <c r="AQ16" s="145"/>
      <c r="AS16" s="145"/>
      <c r="AU16" s="145"/>
      <c r="AW16" s="145"/>
      <c r="AY16" s="145"/>
      <c r="BA16" s="145"/>
      <c r="BC16" s="145"/>
      <c r="BE16" s="145"/>
      <c r="BG16" s="145"/>
      <c r="BI16" s="145"/>
      <c r="BK16" s="145"/>
      <c r="BM16" s="145"/>
      <c r="BN16" s="146"/>
      <c r="BO16" s="145"/>
      <c r="BP16" s="146"/>
      <c r="BQ16" s="145"/>
    </row>
    <row r="17" spans="1:69" s="134" customFormat="1" ht="24.95" customHeight="1" x14ac:dyDescent="0.35">
      <c r="A17" s="141" t="s">
        <v>29</v>
      </c>
      <c r="B17" s="142">
        <v>3316714</v>
      </c>
      <c r="C17" s="142">
        <v>4158722</v>
      </c>
      <c r="D17" s="145">
        <v>4382225</v>
      </c>
      <c r="E17" s="145">
        <v>5311652</v>
      </c>
      <c r="F17" s="145">
        <v>6877165</v>
      </c>
      <c r="G17" s="145">
        <v>7852953</v>
      </c>
      <c r="H17" s="145">
        <f>'[2]Rev Detail Tuit &amp; Fees '!O169</f>
        <v>7331805</v>
      </c>
      <c r="I17" s="145">
        <v>8772325</v>
      </c>
      <c r="J17" s="146"/>
      <c r="K17" s="145">
        <f>'[2]Rev Detail Tuit &amp; Fees '!P169</f>
        <v>8788089</v>
      </c>
      <c r="L17" s="146"/>
      <c r="M17" s="145">
        <v>8857189</v>
      </c>
      <c r="N17" s="146"/>
      <c r="O17" s="145">
        <f>'[2]Rev Detail Tuit &amp; Fees '!R169</f>
        <v>12373947</v>
      </c>
      <c r="P17" s="146"/>
      <c r="Q17" s="145">
        <v>12708672</v>
      </c>
      <c r="R17" s="146"/>
      <c r="S17" s="145">
        <f>'[2]Rev Detail Tuit &amp; Fees '!T169</f>
        <v>15617715</v>
      </c>
      <c r="T17" s="144"/>
      <c r="U17" s="145"/>
      <c r="W17" s="145">
        <v>17893924</v>
      </c>
      <c r="Y17" s="145">
        <f>'[2]Rev Detail Tuit &amp; Fees '!V169</f>
        <v>23237356</v>
      </c>
      <c r="AA17" s="145">
        <v>22834456</v>
      </c>
      <c r="AC17" s="145">
        <f>'[2]Rev Detail Tuit &amp; Fees '!X169</f>
        <v>25799226</v>
      </c>
      <c r="AE17" s="145">
        <v>26125131</v>
      </c>
      <c r="AG17" s="145">
        <f>'[2]Rev Detail Tuit &amp; Fees '!Z169</f>
        <v>24982373</v>
      </c>
      <c r="AH17" s="146"/>
      <c r="AI17" s="145">
        <v>25119458</v>
      </c>
      <c r="AK17" s="145">
        <f>'[2]Rev Detail Tuit &amp; Fees '!AB169</f>
        <v>25469210</v>
      </c>
      <c r="AM17" s="145">
        <v>25653095</v>
      </c>
      <c r="AO17" s="145">
        <f>'[2]Rev Detail Tuit &amp; Fees '!AD169</f>
        <v>25600496</v>
      </c>
      <c r="AQ17" s="145">
        <v>25744472</v>
      </c>
      <c r="AS17" s="145">
        <v>25559344</v>
      </c>
      <c r="AU17" s="145">
        <v>26161813</v>
      </c>
      <c r="AW17" s="145">
        <f>'[2]Rev Detail Tuit &amp; Fees '!AH169</f>
        <v>27084995</v>
      </c>
      <c r="AY17" s="145">
        <v>27844621</v>
      </c>
      <c r="BA17" s="145">
        <f>'[2]Rev Detail Tuit &amp; Fees '!AJ169</f>
        <v>27669015</v>
      </c>
      <c r="BC17" s="145">
        <v>28572893</v>
      </c>
      <c r="BE17" s="145">
        <f>'[2]Rev Detail Tuit &amp; Fees '!AL169</f>
        <v>27915959</v>
      </c>
      <c r="BG17" s="145">
        <v>28592808</v>
      </c>
      <c r="BI17" s="145">
        <f>'[2]Rev Detail Tuit &amp; Fees '!AN169</f>
        <v>28870091</v>
      </c>
      <c r="BK17" s="145">
        <v>29035554</v>
      </c>
      <c r="BM17" s="145">
        <f>'[2]Rev Detail Tuit &amp; Fees '!AP169</f>
        <v>23345146</v>
      </c>
      <c r="BN17" s="146"/>
      <c r="BO17" s="145">
        <v>24950853</v>
      </c>
      <c r="BP17" s="146"/>
      <c r="BQ17" s="145">
        <f>'[2]Rev Detail Tuit &amp; Fees '!AR169</f>
        <v>24334646</v>
      </c>
    </row>
    <row r="18" spans="1:69" s="134" customFormat="1" ht="24.95" customHeight="1" x14ac:dyDescent="0.35">
      <c r="A18" s="141"/>
      <c r="B18" s="145"/>
      <c r="C18" s="145"/>
      <c r="D18" s="145"/>
      <c r="E18" s="145"/>
      <c r="F18" s="145"/>
      <c r="G18" s="145"/>
      <c r="H18" s="145"/>
      <c r="I18" s="145"/>
      <c r="J18" s="146"/>
      <c r="K18" s="145"/>
      <c r="L18" s="146"/>
      <c r="M18" s="145"/>
      <c r="N18" s="146"/>
      <c r="O18" s="145"/>
      <c r="P18" s="146"/>
      <c r="Q18" s="145"/>
      <c r="R18" s="146"/>
      <c r="S18" s="145"/>
      <c r="T18" s="144"/>
      <c r="U18" s="145"/>
      <c r="W18" s="145"/>
      <c r="Y18" s="145"/>
      <c r="AA18" s="145"/>
      <c r="AC18" s="145"/>
      <c r="AE18" s="145"/>
      <c r="AG18" s="145"/>
      <c r="AH18" s="146"/>
      <c r="AI18" s="145"/>
      <c r="AK18" s="145"/>
      <c r="AM18" s="145"/>
      <c r="AO18" s="145"/>
      <c r="AQ18" s="145"/>
      <c r="AS18" s="145"/>
      <c r="AU18" s="145"/>
      <c r="AW18" s="145"/>
      <c r="AY18" s="145"/>
      <c r="BA18" s="145"/>
      <c r="BC18" s="145"/>
      <c r="BE18" s="145"/>
      <c r="BG18" s="145"/>
      <c r="BI18" s="145"/>
      <c r="BK18" s="145"/>
      <c r="BM18" s="145"/>
      <c r="BN18" s="146"/>
      <c r="BO18" s="145"/>
      <c r="BP18" s="146"/>
      <c r="BQ18" s="145"/>
    </row>
    <row r="19" spans="1:69" s="134" customFormat="1" ht="24.95" customHeight="1" x14ac:dyDescent="0.35">
      <c r="A19" s="141" t="s">
        <v>24</v>
      </c>
      <c r="B19" s="142">
        <v>18204038</v>
      </c>
      <c r="C19" s="142">
        <v>20235722</v>
      </c>
      <c r="D19" s="145">
        <v>20658570</v>
      </c>
      <c r="E19" s="145">
        <v>22405071</v>
      </c>
      <c r="F19" s="145">
        <v>22687015</v>
      </c>
      <c r="G19" s="145">
        <v>24854665</v>
      </c>
      <c r="H19" s="145">
        <f>'[2]Rev Detail Tuit &amp; Fees '!O182</f>
        <v>26175743</v>
      </c>
      <c r="I19" s="145">
        <v>27564774</v>
      </c>
      <c r="J19" s="146"/>
      <c r="K19" s="145">
        <f>'[2]Rev Detail Tuit &amp; Fees '!P182</f>
        <v>28110519</v>
      </c>
      <c r="L19" s="146"/>
      <c r="M19" s="145">
        <v>30941916</v>
      </c>
      <c r="N19" s="146"/>
      <c r="O19" s="145">
        <f>'[2]Rev Detail Tuit &amp; Fees '!R182</f>
        <v>30532148</v>
      </c>
      <c r="P19" s="146"/>
      <c r="Q19" s="145">
        <v>33856856.490000002</v>
      </c>
      <c r="R19" s="146"/>
      <c r="S19" s="145">
        <f>'[2]Rev Detail Tuit &amp; Fees '!T182</f>
        <v>33244006.23</v>
      </c>
      <c r="T19" s="144"/>
      <c r="U19" s="145"/>
      <c r="W19" s="145">
        <v>34314946</v>
      </c>
      <c r="Y19" s="145">
        <f>'[2]Rev Detail Tuit &amp; Fees '!V182</f>
        <v>32800203</v>
      </c>
      <c r="AA19" s="145">
        <v>33798861</v>
      </c>
      <c r="AC19" s="145">
        <f>'[2]Rev Detail Tuit &amp; Fees '!X182</f>
        <v>32026816</v>
      </c>
      <c r="AE19" s="145">
        <v>33244142</v>
      </c>
      <c r="AG19" s="145">
        <f>'[2]Rev Detail Tuit &amp; Fees '!Z182</f>
        <v>32560137</v>
      </c>
      <c r="AH19" s="146"/>
      <c r="AI19" s="145">
        <v>32403362</v>
      </c>
      <c r="AK19" s="145">
        <f>'[2]Rev Detail Tuit &amp; Fees '!AB182</f>
        <v>33604358</v>
      </c>
      <c r="AM19" s="145">
        <v>33983319</v>
      </c>
      <c r="AO19" s="145">
        <f>'[2]Rev Detail Tuit &amp; Fees '!AD182</f>
        <v>35159302</v>
      </c>
      <c r="AQ19" s="145">
        <v>35197482</v>
      </c>
      <c r="AS19" s="145">
        <f>'[2]Rev Detail Tuit &amp; Fees '!AF182</f>
        <v>36508562</v>
      </c>
      <c r="AU19" s="145">
        <v>37718388</v>
      </c>
      <c r="AW19" s="145">
        <f>'[2]Rev Detail Tuit &amp; Fees '!AH182</f>
        <v>37798567</v>
      </c>
      <c r="AY19" s="145">
        <v>39759347</v>
      </c>
      <c r="BA19" s="145">
        <f>'[2]Rev Detail Tuit &amp; Fees '!AJ182</f>
        <v>48691317</v>
      </c>
      <c r="BC19" s="145">
        <v>48931234</v>
      </c>
      <c r="BE19" s="145">
        <f>'[2]Rev Detail Tuit &amp; Fees '!AL182</f>
        <v>50516741</v>
      </c>
      <c r="BG19" s="145">
        <v>53934103</v>
      </c>
      <c r="BI19" s="145">
        <f>'[2]Rev Detail Tuit &amp; Fees '!AN182</f>
        <v>51707955</v>
      </c>
      <c r="BK19" s="145">
        <v>56146535</v>
      </c>
      <c r="BM19" s="145">
        <f>'[2]Rev Detail Tuit &amp; Fees '!AP182</f>
        <v>59117516</v>
      </c>
      <c r="BN19" s="146"/>
      <c r="BO19" s="145">
        <v>59972798</v>
      </c>
      <c r="BP19" s="146"/>
      <c r="BQ19" s="145">
        <f>'[2]Rev Detail Tuit &amp; Fees '!AR182</f>
        <v>58273025</v>
      </c>
    </row>
    <row r="20" spans="1:69" s="134" customFormat="1" ht="24.95" customHeight="1" x14ac:dyDescent="0.35">
      <c r="A20" s="141"/>
      <c r="B20" s="145"/>
      <c r="C20" s="145"/>
      <c r="D20" s="145"/>
      <c r="E20" s="145"/>
      <c r="F20" s="145"/>
      <c r="G20" s="145"/>
      <c r="H20" s="145"/>
      <c r="I20" s="145"/>
      <c r="J20" s="146"/>
      <c r="K20" s="145"/>
      <c r="L20" s="146"/>
      <c r="M20" s="145"/>
      <c r="N20" s="146"/>
      <c r="O20" s="145"/>
      <c r="P20" s="146"/>
      <c r="Q20" s="145"/>
      <c r="R20" s="146"/>
      <c r="S20" s="145"/>
      <c r="T20" s="144"/>
      <c r="U20" s="145"/>
      <c r="W20" s="145"/>
      <c r="Y20" s="145"/>
      <c r="AA20" s="145"/>
      <c r="AC20" s="145"/>
      <c r="AE20" s="145"/>
      <c r="AG20" s="145"/>
      <c r="AH20" s="146"/>
      <c r="AI20" s="145"/>
      <c r="AK20" s="145"/>
      <c r="AM20" s="145"/>
      <c r="AO20" s="145"/>
      <c r="AQ20" s="145"/>
      <c r="AS20" s="145"/>
      <c r="AU20" s="145"/>
      <c r="AW20" s="145"/>
      <c r="AY20" s="145"/>
      <c r="BA20" s="145"/>
      <c r="BC20" s="145"/>
      <c r="BE20" s="145"/>
      <c r="BG20" s="145"/>
      <c r="BI20" s="145"/>
      <c r="BK20" s="145"/>
      <c r="BM20" s="145"/>
      <c r="BN20" s="146"/>
      <c r="BO20" s="145"/>
      <c r="BP20" s="146"/>
      <c r="BQ20" s="145"/>
    </row>
    <row r="21" spans="1:69" s="134" customFormat="1" ht="24.95" customHeight="1" x14ac:dyDescent="0.35">
      <c r="A21" s="141" t="s">
        <v>25</v>
      </c>
      <c r="B21" s="142">
        <v>1465309</v>
      </c>
      <c r="C21" s="142">
        <v>2009776</v>
      </c>
      <c r="D21" s="145">
        <v>1441436</v>
      </c>
      <c r="E21" s="145">
        <v>3082370</v>
      </c>
      <c r="F21" s="145">
        <v>2106080</v>
      </c>
      <c r="G21" s="145">
        <v>3190267</v>
      </c>
      <c r="H21" s="145">
        <f>'[2]Rev Detail Tuit &amp; Fees '!O227</f>
        <v>3135749</v>
      </c>
      <c r="I21" s="145">
        <v>4271804</v>
      </c>
      <c r="J21" s="146"/>
      <c r="K21" s="145">
        <f>'[2]Rev Detail Tuit &amp; Fees '!P227</f>
        <v>3753156</v>
      </c>
      <c r="L21" s="146"/>
      <c r="M21" s="145">
        <v>4135928</v>
      </c>
      <c r="N21" s="146"/>
      <c r="O21" s="145">
        <f>'[2]Rev Detail Tuit &amp; Fees '!R227</f>
        <v>2739937.04</v>
      </c>
      <c r="P21" s="146"/>
      <c r="Q21" s="145">
        <v>3504353</v>
      </c>
      <c r="R21" s="146"/>
      <c r="S21" s="145">
        <f>'[2]Rev Detail Tuit &amp; Fees '!T227</f>
        <v>2242105</v>
      </c>
      <c r="T21" s="144"/>
      <c r="U21" s="145"/>
      <c r="W21" s="145">
        <v>2997940</v>
      </c>
      <c r="Y21" s="145">
        <f>'[2]Rev Detail Tuit &amp; Fees '!V227</f>
        <v>2787300</v>
      </c>
      <c r="AA21" s="145">
        <v>2554421</v>
      </c>
      <c r="AC21" s="145">
        <f>'[2]Rev Detail Tuit &amp; Fees '!X227</f>
        <v>2200052</v>
      </c>
      <c r="AE21" s="145">
        <f>2799921+125000</f>
        <v>2924921</v>
      </c>
      <c r="AG21" s="145">
        <f>'[2]Rev Detail Tuit &amp; Fees '!Z227</f>
        <v>2863346</v>
      </c>
      <c r="AH21" s="146"/>
      <c r="AI21" s="145">
        <v>3107131</v>
      </c>
      <c r="AK21" s="145">
        <f>'[2]Rev Detail Tuit &amp; Fees '!AB227</f>
        <v>2785934</v>
      </c>
      <c r="AM21" s="145">
        <v>3385503</v>
      </c>
      <c r="AO21" s="145">
        <f>'[2]Rev Detail Tuit &amp; Fees '!AD227</f>
        <v>3243620</v>
      </c>
      <c r="AQ21" s="145">
        <v>4148585</v>
      </c>
      <c r="AS21" s="145">
        <f>'[2]Rev Detail Tuit &amp; Fees '!AF227</f>
        <v>3801648</v>
      </c>
      <c r="AU21" s="145">
        <v>5201506</v>
      </c>
      <c r="AW21" s="145">
        <f>'[2]Rev Detail Tuit &amp; Fees '!AH227</f>
        <v>4836681</v>
      </c>
      <c r="AY21" s="145">
        <v>6759776</v>
      </c>
      <c r="BA21" s="145">
        <f>'[2]Rev Detail Tuit &amp; Fees '!AJ227</f>
        <v>6672998</v>
      </c>
      <c r="BC21" s="145">
        <v>7942611</v>
      </c>
      <c r="BE21" s="145">
        <f>'[2]Rev Detail Tuit &amp; Fees '!AL227</f>
        <v>7870236</v>
      </c>
      <c r="BG21" s="145">
        <v>11168151</v>
      </c>
      <c r="BI21" s="145">
        <f>'[2]Rev Detail Tuit &amp; Fees '!AN227</f>
        <v>8762488</v>
      </c>
      <c r="BK21" s="145">
        <v>11297928</v>
      </c>
      <c r="BM21" s="145">
        <f>'[2]Rev Detail Tuit &amp; Fees '!AP227</f>
        <v>6366179</v>
      </c>
      <c r="BN21" s="146"/>
      <c r="BO21" s="145">
        <f>20186357-11340769</f>
        <v>8845588</v>
      </c>
      <c r="BP21" s="146"/>
      <c r="BQ21" s="145">
        <f>'[2]Rev Detail Tuit &amp; Fees '!AR227</f>
        <v>6437408</v>
      </c>
    </row>
    <row r="22" spans="1:69" s="134" customFormat="1" ht="24.95" customHeight="1" x14ac:dyDescent="0.35">
      <c r="A22" s="141"/>
      <c r="B22" s="145"/>
      <c r="C22" s="145"/>
      <c r="D22" s="145"/>
      <c r="E22" s="145"/>
      <c r="F22" s="145"/>
      <c r="G22" s="145"/>
      <c r="H22" s="145"/>
      <c r="I22" s="145"/>
      <c r="J22" s="146"/>
      <c r="K22" s="145"/>
      <c r="L22" s="146"/>
      <c r="M22" s="145"/>
      <c r="N22" s="146"/>
      <c r="O22" s="145"/>
      <c r="P22" s="146"/>
      <c r="Q22" s="145"/>
      <c r="R22" s="146"/>
      <c r="S22" s="145"/>
      <c r="T22" s="144"/>
      <c r="U22" s="145"/>
      <c r="W22" s="145"/>
      <c r="Y22" s="145"/>
      <c r="AA22" s="145"/>
      <c r="AC22" s="145"/>
      <c r="AE22" s="145"/>
      <c r="AG22" s="145"/>
      <c r="AH22" s="146"/>
      <c r="AI22" s="145"/>
      <c r="AK22" s="145"/>
      <c r="AM22" s="145"/>
      <c r="AO22" s="145"/>
      <c r="AQ22" s="145"/>
      <c r="AS22" s="145"/>
      <c r="AU22" s="145"/>
      <c r="AW22" s="145"/>
      <c r="AY22" s="145"/>
      <c r="BA22" s="145"/>
      <c r="BC22" s="145"/>
      <c r="BE22" s="145"/>
      <c r="BG22" s="145"/>
      <c r="BI22" s="145"/>
      <c r="BK22" s="145"/>
      <c r="BM22" s="145"/>
      <c r="BN22" s="146"/>
      <c r="BO22" s="145"/>
      <c r="BP22" s="146"/>
      <c r="BQ22" s="145"/>
    </row>
    <row r="23" spans="1:69" x14ac:dyDescent="0.35">
      <c r="A23" s="141" t="s">
        <v>26</v>
      </c>
      <c r="BI23" s="147">
        <v>0</v>
      </c>
      <c r="BK23" s="147">
        <f>'[2]Rev Detail Tuit &amp; Fees '!AN233</f>
        <v>0</v>
      </c>
      <c r="BM23" s="148">
        <f>'[2]Rev Detail Tuit &amp; Fees '!AP233</f>
        <v>9292568</v>
      </c>
      <c r="BO23" s="148">
        <v>11340769</v>
      </c>
      <c r="BQ23" s="149">
        <f>'[2]Rev Detail Tuit &amp; Fees '!AR233</f>
        <v>7738146</v>
      </c>
    </row>
    <row r="24" spans="1:69" s="134" customFormat="1" ht="24.95" customHeight="1" x14ac:dyDescent="0.35">
      <c r="A24" s="141"/>
      <c r="B24" s="142"/>
      <c r="C24" s="142"/>
      <c r="D24" s="145"/>
      <c r="E24" s="145"/>
      <c r="F24" s="145"/>
      <c r="G24" s="145"/>
      <c r="H24" s="145"/>
      <c r="I24" s="145"/>
      <c r="J24" s="146"/>
      <c r="K24" s="145"/>
      <c r="L24" s="146"/>
      <c r="M24" s="145"/>
      <c r="N24" s="146"/>
      <c r="O24" s="145"/>
      <c r="P24" s="146"/>
      <c r="Q24" s="145"/>
      <c r="R24" s="146"/>
      <c r="S24" s="145"/>
      <c r="T24" s="144"/>
      <c r="U24" s="145"/>
      <c r="W24" s="145"/>
      <c r="Y24" s="145"/>
      <c r="AA24" s="145"/>
      <c r="AC24" s="145"/>
      <c r="AE24" s="145"/>
      <c r="AG24" s="145"/>
      <c r="AH24" s="146"/>
      <c r="AI24" s="145"/>
      <c r="AK24" s="145"/>
      <c r="AM24" s="145"/>
      <c r="AO24" s="145"/>
      <c r="AQ24" s="145"/>
      <c r="AS24" s="145"/>
      <c r="AU24" s="145"/>
      <c r="AW24" s="145"/>
      <c r="AY24" s="145"/>
      <c r="BA24" s="145"/>
      <c r="BC24" s="145"/>
      <c r="BE24" s="145"/>
      <c r="BG24" s="145"/>
      <c r="BI24" s="145"/>
      <c r="BK24" s="145"/>
      <c r="BM24" s="145"/>
      <c r="BN24" s="146"/>
      <c r="BO24" s="145"/>
      <c r="BP24" s="146"/>
      <c r="BQ24" s="145"/>
    </row>
    <row r="25" spans="1:69" s="134" customFormat="1" ht="24.95" hidden="1" customHeight="1" x14ac:dyDescent="0.35">
      <c r="A25" s="141" t="s">
        <v>66</v>
      </c>
      <c r="B25" s="142"/>
      <c r="C25" s="142"/>
      <c r="D25" s="145"/>
      <c r="E25" s="145"/>
      <c r="F25" s="145"/>
      <c r="G25" s="145"/>
      <c r="H25" s="145"/>
      <c r="I25" s="145"/>
      <c r="J25" s="146"/>
      <c r="K25" s="145"/>
      <c r="L25" s="146"/>
      <c r="M25" s="145"/>
      <c r="N25" s="146"/>
      <c r="O25" s="145"/>
      <c r="P25" s="146"/>
      <c r="Q25" s="145"/>
      <c r="R25" s="146"/>
      <c r="S25" s="145"/>
      <c r="T25" s="144"/>
      <c r="U25" s="145"/>
      <c r="W25" s="145"/>
      <c r="Y25" s="145"/>
      <c r="AA25" s="145"/>
      <c r="AC25" s="145"/>
      <c r="AE25" s="145"/>
      <c r="AG25" s="145">
        <v>0</v>
      </c>
      <c r="AH25" s="146"/>
      <c r="AI25" s="145">
        <v>0</v>
      </c>
      <c r="AK25" s="145">
        <v>0</v>
      </c>
      <c r="AM25" s="145">
        <v>0</v>
      </c>
      <c r="AO25" s="145">
        <f>'[2]Rev Detail Tuit &amp; Fees '!AD258</f>
        <v>8754098</v>
      </c>
      <c r="AQ25" s="145">
        <v>8754098</v>
      </c>
      <c r="AS25" s="145">
        <f>'[2]Rev Detail Tuit &amp; Fees '!AF258</f>
        <v>9063214</v>
      </c>
      <c r="AU25" s="145">
        <v>9063214</v>
      </c>
      <c r="AW25" s="145">
        <f>'[2]Rev Detail Tuit &amp; Fees '!AH258</f>
        <v>9263214</v>
      </c>
      <c r="AY25" s="145">
        <v>9063214</v>
      </c>
      <c r="BA25" s="145">
        <f>'[2]Rev Detail Tuit &amp; Fees '!AJ258</f>
        <v>0</v>
      </c>
      <c r="BC25" s="145">
        <v>0</v>
      </c>
      <c r="BE25" s="145">
        <f>'[2]Rev Detail Tuit &amp; Fees '!AL258</f>
        <v>0</v>
      </c>
      <c r="BG25" s="145"/>
      <c r="BI25" s="145">
        <f>'[2]Rev Detail Tuit &amp; Fees '!AN258</f>
        <v>0</v>
      </c>
      <c r="BK25" s="145"/>
      <c r="BM25" s="145">
        <f>'[2]Rev Detail Tuit &amp; Fees '!AP258</f>
        <v>0</v>
      </c>
      <c r="BN25" s="146"/>
      <c r="BO25" s="145"/>
      <c r="BP25" s="146"/>
      <c r="BQ25" s="145"/>
    </row>
    <row r="26" spans="1:69" s="134" customFormat="1" ht="24.95" hidden="1" customHeight="1" x14ac:dyDescent="0.35">
      <c r="A26" s="141"/>
      <c r="B26" s="145"/>
      <c r="C26" s="145"/>
      <c r="D26" s="145"/>
      <c r="E26" s="145"/>
      <c r="F26" s="145"/>
      <c r="G26" s="145"/>
      <c r="H26" s="145"/>
      <c r="I26" s="145"/>
      <c r="J26" s="146"/>
      <c r="K26" s="145"/>
      <c r="L26" s="146"/>
      <c r="M26" s="145"/>
      <c r="N26" s="146"/>
      <c r="O26" s="145"/>
      <c r="P26" s="146"/>
      <c r="Q26" s="145"/>
      <c r="R26" s="146"/>
      <c r="S26" s="145"/>
      <c r="T26" s="144"/>
      <c r="U26" s="145"/>
      <c r="W26" s="145"/>
      <c r="Y26" s="145"/>
      <c r="AA26" s="145"/>
      <c r="AC26" s="145"/>
      <c r="AE26" s="145"/>
      <c r="AG26" s="145"/>
      <c r="AH26" s="146"/>
      <c r="AI26" s="145"/>
      <c r="AK26" s="145"/>
      <c r="AM26" s="145"/>
      <c r="AO26" s="145"/>
      <c r="AQ26" s="145"/>
      <c r="AS26" s="145"/>
      <c r="AU26" s="145"/>
      <c r="AW26" s="145"/>
      <c r="AY26" s="145"/>
      <c r="BA26" s="145"/>
      <c r="BC26" s="145"/>
      <c r="BE26" s="145"/>
      <c r="BG26" s="145"/>
      <c r="BI26" s="145"/>
      <c r="BK26" s="145"/>
      <c r="BM26" s="145"/>
      <c r="BN26" s="146"/>
      <c r="BO26" s="145"/>
      <c r="BP26" s="146"/>
      <c r="BQ26" s="145"/>
    </row>
    <row r="27" spans="1:69" s="134" customFormat="1" ht="24.95" customHeight="1" x14ac:dyDescent="0.35">
      <c r="A27" s="141" t="s">
        <v>27</v>
      </c>
      <c r="B27" s="142">
        <v>4759119</v>
      </c>
      <c r="C27" s="142">
        <v>4759119</v>
      </c>
      <c r="D27" s="145">
        <v>9704025</v>
      </c>
      <c r="E27" s="145">
        <v>9704025.1899999995</v>
      </c>
      <c r="F27" s="145">
        <v>13349142</v>
      </c>
      <c r="G27" s="145">
        <v>13349142</v>
      </c>
      <c r="H27" s="145">
        <f>'[2]Rev Detail Tuit &amp; Fees '!O289</f>
        <v>9188746</v>
      </c>
      <c r="I27" s="145">
        <v>9188746</v>
      </c>
      <c r="J27" s="146"/>
      <c r="K27" s="145">
        <f>'[2]Rev Detail Tuit &amp; Fees '!P289</f>
        <v>8411701</v>
      </c>
      <c r="L27" s="146"/>
      <c r="M27" s="145">
        <v>8411701</v>
      </c>
      <c r="N27" s="146"/>
      <c r="O27" s="145">
        <f>'[2]Rev Detail Tuit &amp; Fees '!R289</f>
        <v>12972860.25</v>
      </c>
      <c r="P27" s="146"/>
      <c r="Q27" s="145">
        <v>12972860</v>
      </c>
      <c r="R27" s="146"/>
      <c r="S27" s="145">
        <f>'[2]Rev Detail Tuit &amp; Fees '!T289</f>
        <v>10003136.15</v>
      </c>
      <c r="T27" s="144"/>
      <c r="U27" s="145"/>
      <c r="W27" s="145">
        <v>10003136</v>
      </c>
      <c r="Y27" s="145">
        <f>'[2]Rev Detail Tuit &amp; Fees '!V289</f>
        <v>10890787</v>
      </c>
      <c r="AA27" s="145">
        <v>11015787</v>
      </c>
      <c r="AC27" s="145">
        <f>'[2]Rev Detail Tuit &amp; Fees '!X289</f>
        <v>8215363</v>
      </c>
      <c r="AE27" s="145">
        <f>8340363-125000</f>
        <v>8215363</v>
      </c>
      <c r="AG27" s="145">
        <f>'[2]Rev Detail Tuit &amp; Fees '!Z289</f>
        <v>8112460</v>
      </c>
      <c r="AH27" s="146"/>
      <c r="AI27" s="145">
        <v>8112460</v>
      </c>
      <c r="AK27" s="145">
        <f>'[2]Rev Detail Tuit &amp; Fees '!AB289</f>
        <v>8724100</v>
      </c>
      <c r="AM27" s="145">
        <v>8724100</v>
      </c>
      <c r="AO27" s="145">
        <f>'[2]Rev Detail Tuit &amp; Fees '!AD289</f>
        <v>12195166</v>
      </c>
      <c r="AQ27" s="145">
        <v>12195166</v>
      </c>
      <c r="AS27" s="145">
        <v>13454060</v>
      </c>
      <c r="AU27" s="145">
        <v>13454060</v>
      </c>
      <c r="AW27" s="145">
        <f>'[2]Rev Detail Tuit &amp; Fees '!AH289</f>
        <v>27249271</v>
      </c>
      <c r="AY27" s="145">
        <v>27249271</v>
      </c>
      <c r="BA27" s="145">
        <f>'[2]Rev Detail Tuit &amp; Fees '!AJ289</f>
        <v>26946624</v>
      </c>
      <c r="BC27" s="145">
        <v>26946624</v>
      </c>
      <c r="BE27" s="145">
        <f>'[2]Rev Detail Tuit &amp; Fees '!AL289</f>
        <v>17609914</v>
      </c>
      <c r="BG27" s="145">
        <v>17609914</v>
      </c>
      <c r="BI27" s="145">
        <f>'[2]Rev Detail Tuit &amp; Fees '!AN289</f>
        <v>6455238</v>
      </c>
      <c r="BK27" s="145">
        <v>6455238</v>
      </c>
      <c r="BM27" s="145">
        <f>'[2]Rev Detail Tuit &amp; Fees '!AP289</f>
        <v>5177901</v>
      </c>
      <c r="BN27" s="146"/>
      <c r="BO27" s="145">
        <v>5177901</v>
      </c>
      <c r="BP27" s="146"/>
      <c r="BQ27" s="145">
        <f>'[2]Rev Detail Tuit &amp; Fees '!AR289</f>
        <v>5954813</v>
      </c>
    </row>
    <row r="28" spans="1:69" ht="24.95" customHeight="1" thickBot="1" x14ac:dyDescent="0.4">
      <c r="A28" s="131"/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46"/>
      <c r="R28" s="150"/>
      <c r="S28" s="150"/>
      <c r="T28" s="132"/>
      <c r="U28" s="150"/>
      <c r="W28" s="146"/>
      <c r="Y28" s="150"/>
      <c r="AA28" s="146"/>
      <c r="AB28" s="134"/>
      <c r="AC28" s="146"/>
      <c r="AE28" s="146"/>
      <c r="AG28" s="146"/>
      <c r="AH28" s="146"/>
      <c r="AI28" s="146"/>
      <c r="AK28" s="134"/>
      <c r="AM28" s="146"/>
      <c r="AO28" s="146"/>
      <c r="AQ28" s="146"/>
      <c r="AS28" s="146"/>
      <c r="AU28" s="146"/>
      <c r="AW28" s="146"/>
      <c r="AY28" s="146"/>
      <c r="BA28" s="146"/>
      <c r="BC28" s="134"/>
      <c r="BK28" s="134"/>
    </row>
    <row r="29" spans="1:69" ht="50.1" customHeight="1" thickBot="1" x14ac:dyDescent="0.4">
      <c r="A29" s="151" t="s">
        <v>67</v>
      </c>
      <c r="B29" s="152">
        <f t="shared" ref="B29:K29" si="0">SUM(B13:B27)</f>
        <v>66644989.280000001</v>
      </c>
      <c r="C29" s="152">
        <f t="shared" si="0"/>
        <v>72033217</v>
      </c>
      <c r="D29" s="152">
        <f t="shared" si="0"/>
        <v>78886475</v>
      </c>
      <c r="E29" s="152">
        <f t="shared" si="0"/>
        <v>84999352.189999998</v>
      </c>
      <c r="F29" s="152">
        <f t="shared" si="0"/>
        <v>94475063</v>
      </c>
      <c r="G29" s="152">
        <f t="shared" si="0"/>
        <v>99396897</v>
      </c>
      <c r="H29" s="152">
        <f t="shared" si="0"/>
        <v>96029691.659999996</v>
      </c>
      <c r="I29" s="152">
        <f t="shared" si="0"/>
        <v>101168271</v>
      </c>
      <c r="J29" s="153"/>
      <c r="K29" s="154">
        <f t="shared" si="0"/>
        <v>102054313.18000001</v>
      </c>
      <c r="L29" s="153"/>
      <c r="M29" s="154">
        <f>SUM(M13:M28)</f>
        <v>98993273</v>
      </c>
      <c r="N29" s="153"/>
      <c r="O29" s="154">
        <f>SUM(O13:O27)</f>
        <v>113939294.81040001</v>
      </c>
      <c r="P29" s="153"/>
      <c r="Q29" s="154">
        <f>SUM(Q13:Q27)</f>
        <v>111994703.49000001</v>
      </c>
      <c r="R29" s="153"/>
      <c r="S29" s="155">
        <f>SUM(S13:S27)</f>
        <v>126463510.41000001</v>
      </c>
      <c r="U29" s="156">
        <f>SUM(U13:U27)-1</f>
        <v>-1</v>
      </c>
      <c r="W29" s="155">
        <f>SUM(W13:W27)</f>
        <v>124626312</v>
      </c>
      <c r="Y29" s="155">
        <f>SUM(Y13:Y27)</f>
        <v>139065754.52225941</v>
      </c>
      <c r="AA29" s="155">
        <f>SUM(AA13:AA27)</f>
        <v>138064566</v>
      </c>
      <c r="AB29" s="134"/>
      <c r="AC29" s="155">
        <f>SUM(AC13:AC27)</f>
        <v>138129609</v>
      </c>
      <c r="AE29" s="155">
        <f>SUM(AE13:AE27)</f>
        <v>138474821</v>
      </c>
      <c r="AG29" s="155">
        <f>SUM(AG13:AG27)</f>
        <v>139862355</v>
      </c>
      <c r="AH29" s="157"/>
      <c r="AI29" s="155">
        <f>SUM(AI13:AI27)</f>
        <v>138519838</v>
      </c>
      <c r="AK29" s="155">
        <f>SUM(AK13:AK27)</f>
        <v>143735200</v>
      </c>
      <c r="AM29" s="155">
        <f>SUM(AM13:AM27)</f>
        <v>143316226</v>
      </c>
      <c r="AO29" s="155">
        <f>SUM(AO13:AO27)</f>
        <v>158285133</v>
      </c>
      <c r="AP29" s="158">
        <f>AO29-'[2]Rev Detail Tuit &amp; Fees '!AD296</f>
        <v>0</v>
      </c>
      <c r="AQ29" s="155">
        <f>SUM(AQ13:AQ27)</f>
        <v>157693382</v>
      </c>
      <c r="AS29" s="155">
        <f>SUM(AS13:AS27)</f>
        <v>165581230</v>
      </c>
      <c r="AU29" s="155">
        <f>SUM(AU13:AU27)</f>
        <v>167411221</v>
      </c>
      <c r="AW29" s="155">
        <f>SUM(AW13:AW27)</f>
        <v>183857177</v>
      </c>
      <c r="AY29" s="155">
        <f>SUM(AY13:AY27)</f>
        <v>186154528</v>
      </c>
      <c r="BA29" s="155">
        <f>SUM(BA13:BA27)</f>
        <v>192083617</v>
      </c>
      <c r="BC29" s="155">
        <f>SUM(BC13:BC27)</f>
        <v>191914657</v>
      </c>
      <c r="BE29" s="155">
        <f>SUM(BE13:BE27)</f>
        <v>186811500</v>
      </c>
      <c r="BG29" s="155">
        <f>SUM(BG13:BG27)</f>
        <v>190143725</v>
      </c>
      <c r="BI29" s="155">
        <f>SUM(BI13:BI27)</f>
        <v>181977174</v>
      </c>
      <c r="BK29" s="155">
        <f>SUM(BK13:BK27)</f>
        <v>184267162</v>
      </c>
      <c r="BM29" s="155">
        <f>SUM(BM13:BM27)</f>
        <v>186896815</v>
      </c>
      <c r="BN29" s="157"/>
      <c r="BO29" s="155">
        <f>SUM(BO13:BO27)</f>
        <v>194790240</v>
      </c>
      <c r="BP29" s="157"/>
      <c r="BQ29" s="155">
        <f>SUM(BQ13:BQ27)</f>
        <v>182717923</v>
      </c>
    </row>
    <row r="30" spans="1:69" x14ac:dyDescent="0.35">
      <c r="A30" s="131"/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</row>
    <row r="31" spans="1:69" x14ac:dyDescent="0.35">
      <c r="A31" s="131"/>
      <c r="B31" s="131"/>
      <c r="C31" s="131"/>
      <c r="D31" s="131"/>
      <c r="E31" s="131"/>
      <c r="F31" s="131"/>
      <c r="G31" s="131"/>
      <c r="H31" s="131"/>
      <c r="I31" s="131"/>
      <c r="K31" s="131"/>
      <c r="M31" s="131"/>
      <c r="O31" s="131"/>
      <c r="Q31" s="131"/>
      <c r="S31" s="131"/>
      <c r="AF31" s="121">
        <v>467199</v>
      </c>
    </row>
    <row r="32" spans="1:69" x14ac:dyDescent="0.35">
      <c r="G32" s="132"/>
      <c r="AF32" s="121">
        <v>1921405</v>
      </c>
    </row>
    <row r="33" spans="1:19" x14ac:dyDescent="0.35">
      <c r="G33" s="132"/>
    </row>
    <row r="34" spans="1:19" x14ac:dyDescent="0.35">
      <c r="A34" s="121" t="s">
        <v>68</v>
      </c>
      <c r="B34" s="132"/>
    </row>
    <row r="35" spans="1:19" x14ac:dyDescent="0.35">
      <c r="B35" s="132"/>
      <c r="M35" s="131"/>
    </row>
    <row r="36" spans="1:19" x14ac:dyDescent="0.35">
      <c r="A36" s="131" t="s">
        <v>69</v>
      </c>
      <c r="B36" s="131"/>
      <c r="C36" s="131"/>
      <c r="D36" s="131"/>
      <c r="E36" s="131"/>
      <c r="F36" s="131"/>
      <c r="G36" s="131"/>
      <c r="H36" s="131"/>
      <c r="I36" s="159"/>
      <c r="K36" s="131"/>
      <c r="M36" s="159"/>
      <c r="O36" s="131"/>
      <c r="Q36" s="131"/>
      <c r="S36" s="131"/>
    </row>
    <row r="37" spans="1:19" x14ac:dyDescent="0.35">
      <c r="A37" s="131" t="s">
        <v>70</v>
      </c>
      <c r="B37" s="131"/>
      <c r="C37" s="131"/>
      <c r="D37" s="131"/>
      <c r="E37" s="131"/>
      <c r="F37" s="131"/>
      <c r="G37" s="159"/>
      <c r="H37" s="131"/>
      <c r="I37" s="159"/>
      <c r="K37" s="131"/>
      <c r="M37" s="159"/>
      <c r="O37" s="131"/>
      <c r="Q37" s="131"/>
      <c r="S37" s="131"/>
    </row>
    <row r="38" spans="1:19" x14ac:dyDescent="0.35">
      <c r="A38" s="131" t="s">
        <v>71</v>
      </c>
      <c r="B38" s="131"/>
      <c r="C38" s="131"/>
      <c r="D38" s="131"/>
      <c r="E38" s="131"/>
      <c r="F38" s="131"/>
      <c r="G38" s="159"/>
      <c r="H38" s="131"/>
      <c r="I38" s="159"/>
      <c r="K38" s="131"/>
      <c r="M38" s="159"/>
      <c r="O38" s="131"/>
      <c r="Q38" s="131"/>
      <c r="S38" s="131"/>
    </row>
    <row r="39" spans="1:19" x14ac:dyDescent="0.35">
      <c r="B39" s="159"/>
      <c r="C39" s="131"/>
      <c r="D39" s="131"/>
      <c r="G39" s="132"/>
    </row>
    <row r="40" spans="1:19" x14ac:dyDescent="0.35">
      <c r="A40" s="121" t="s">
        <v>72</v>
      </c>
      <c r="B40" s="159"/>
      <c r="G40" s="132"/>
    </row>
    <row r="41" spans="1:19" x14ac:dyDescent="0.35">
      <c r="A41" s="121" t="s">
        <v>73</v>
      </c>
      <c r="I41" s="132"/>
    </row>
    <row r="42" spans="1:19" x14ac:dyDescent="0.35">
      <c r="A42" s="121" t="s">
        <v>74</v>
      </c>
      <c r="I42" s="132"/>
    </row>
    <row r="60" spans="1:18" x14ac:dyDescent="0.35">
      <c r="A60" s="511"/>
      <c r="B60" s="511"/>
      <c r="C60" s="511"/>
      <c r="D60" s="511"/>
      <c r="E60" s="511"/>
      <c r="F60" s="511"/>
      <c r="G60" s="511"/>
    </row>
    <row r="63" spans="1:18" x14ac:dyDescent="0.35">
      <c r="A63" s="511"/>
      <c r="B63" s="511"/>
      <c r="C63" s="511"/>
      <c r="D63" s="511"/>
      <c r="E63" s="511"/>
      <c r="F63" s="511"/>
      <c r="G63" s="511"/>
      <c r="H63" s="160"/>
      <c r="I63" s="160"/>
      <c r="J63" s="161"/>
      <c r="K63" s="160"/>
      <c r="L63" s="161"/>
      <c r="M63" s="160"/>
      <c r="N63" s="161"/>
      <c r="P63" s="161"/>
      <c r="R63" s="161"/>
    </row>
    <row r="64" spans="1:18" x14ac:dyDescent="0.35">
      <c r="C64" s="162"/>
      <c r="D64" s="162"/>
      <c r="J64" s="163"/>
      <c r="K64" s="162"/>
      <c r="L64" s="163"/>
      <c r="M64" s="162"/>
      <c r="N64" s="163"/>
      <c r="P64" s="163"/>
      <c r="R64" s="163"/>
    </row>
    <row r="65" spans="3:32" x14ac:dyDescent="0.35">
      <c r="C65" s="162"/>
      <c r="D65" s="162"/>
      <c r="AF65" s="121">
        <v>1724018</v>
      </c>
    </row>
    <row r="66" spans="3:32" x14ac:dyDescent="0.35">
      <c r="AF66" s="121">
        <v>102516</v>
      </c>
    </row>
    <row r="67" spans="3:32" x14ac:dyDescent="0.35">
      <c r="AF67" s="121">
        <v>167548</v>
      </c>
    </row>
    <row r="69" spans="3:32" x14ac:dyDescent="0.35">
      <c r="AF69" s="121">
        <v>600000</v>
      </c>
    </row>
    <row r="71" spans="3:32" x14ac:dyDescent="0.35">
      <c r="AF71" s="121">
        <v>83146</v>
      </c>
    </row>
    <row r="77" spans="3:32" x14ac:dyDescent="0.35">
      <c r="D77" s="162"/>
    </row>
    <row r="106" spans="2:2" x14ac:dyDescent="0.35">
      <c r="B106" s="121" t="s">
        <v>30</v>
      </c>
    </row>
    <row r="133" hidden="1" x14ac:dyDescent="0.35"/>
    <row r="180" spans="2:32" x14ac:dyDescent="0.35">
      <c r="AF180" s="121">
        <v>97696</v>
      </c>
    </row>
    <row r="182" spans="2:32" x14ac:dyDescent="0.35">
      <c r="B182" s="121" t="s">
        <v>31</v>
      </c>
    </row>
  </sheetData>
  <mergeCells count="6">
    <mergeCell ref="A63:G63"/>
    <mergeCell ref="A1:BQ1"/>
    <mergeCell ref="A2:BQ2"/>
    <mergeCell ref="A3:BQ3"/>
    <mergeCell ref="A5:BQ5"/>
    <mergeCell ref="A60:G60"/>
  </mergeCells>
  <printOptions horizontalCentered="1"/>
  <pageMargins left="0.3" right="0.3" top="0.5" bottom="0.5" header="0.5" footer="0.5"/>
  <pageSetup scale="61" orientation="portrait" blackAndWhite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8C8A3-D1BC-42A2-8063-8D0C448DC1D5}">
  <dimension ref="A1:IT60"/>
  <sheetViews>
    <sheetView showOutlineSymbols="0" view="pageBreakPreview" zoomScale="90" zoomScaleNormal="85" zoomScaleSheetLayoutView="90" workbookViewId="0">
      <selection activeCell="A7" sqref="A7"/>
    </sheetView>
  </sheetViews>
  <sheetFormatPr defaultColWidth="9.6640625" defaultRowHeight="15.75" x14ac:dyDescent="0.25"/>
  <cols>
    <col min="1" max="2" width="20.77734375" style="1" customWidth="1"/>
    <col min="3" max="3" width="2" style="1" customWidth="1"/>
    <col min="4" max="4" width="20.77734375" style="1" customWidth="1"/>
    <col min="5" max="5" width="2" style="1" customWidth="1"/>
    <col min="6" max="7" width="20.77734375" style="1" customWidth="1"/>
    <col min="8" max="8" width="15.109375" style="1" customWidth="1"/>
    <col min="9" max="9" width="12.77734375" style="1" customWidth="1"/>
    <col min="10" max="254" width="9.6640625" style="1" customWidth="1"/>
    <col min="255" max="16384" width="9.6640625" style="14"/>
  </cols>
  <sheetData>
    <row r="1" spans="1:11" ht="28.5" x14ac:dyDescent="0.4">
      <c r="A1" s="40" t="s">
        <v>5</v>
      </c>
      <c r="B1" s="7"/>
      <c r="C1" s="7"/>
      <c r="D1" s="6"/>
      <c r="E1" s="6"/>
      <c r="F1" s="6"/>
      <c r="G1" s="6"/>
      <c r="H1" s="167"/>
    </row>
    <row r="2" spans="1:11" ht="25.5" x14ac:dyDescent="0.35">
      <c r="A2" s="43" t="s">
        <v>16</v>
      </c>
      <c r="B2" s="7"/>
      <c r="C2" s="7"/>
      <c r="D2" s="6"/>
      <c r="E2" s="6"/>
      <c r="F2" s="6"/>
      <c r="G2" s="6"/>
      <c r="H2" s="167"/>
    </row>
    <row r="3" spans="1:11" ht="21.75" x14ac:dyDescent="0.3">
      <c r="A3" s="44" t="s">
        <v>75</v>
      </c>
      <c r="B3" s="7"/>
      <c r="C3" s="7"/>
      <c r="D3" s="6"/>
      <c r="E3" s="6"/>
      <c r="F3" s="6"/>
      <c r="G3" s="6"/>
      <c r="H3" s="167"/>
    </row>
    <row r="4" spans="1:11" ht="21.75" x14ac:dyDescent="0.3">
      <c r="A4" s="44" t="s">
        <v>76</v>
      </c>
      <c r="B4" s="7"/>
      <c r="C4" s="7"/>
      <c r="D4" s="6"/>
      <c r="E4" s="6"/>
      <c r="F4" s="6"/>
      <c r="G4" s="6"/>
      <c r="H4" s="167"/>
    </row>
    <row r="5" spans="1:11" ht="16.5" customHeight="1" x14ac:dyDescent="0.3">
      <c r="A5" s="44"/>
      <c r="B5" s="7"/>
      <c r="C5" s="7"/>
      <c r="D5" s="6"/>
      <c r="E5" s="6"/>
      <c r="F5" s="6"/>
      <c r="G5" s="168"/>
      <c r="H5" s="167"/>
    </row>
    <row r="6" spans="1:11" ht="19.5" x14ac:dyDescent="0.3">
      <c r="A6" s="46" t="s">
        <v>15</v>
      </c>
      <c r="B6" s="7"/>
      <c r="C6" s="7"/>
      <c r="D6" s="6"/>
      <c r="E6" s="6"/>
      <c r="F6" s="6"/>
      <c r="G6" s="168"/>
      <c r="H6" s="167"/>
    </row>
    <row r="7" spans="1:11" ht="16.5" customHeight="1" x14ac:dyDescent="0.3">
      <c r="A7" s="46"/>
      <c r="B7" s="7"/>
      <c r="C7" s="7"/>
      <c r="D7" s="6"/>
      <c r="E7" s="6"/>
      <c r="F7" s="6"/>
      <c r="G7" s="168"/>
      <c r="H7" s="167"/>
    </row>
    <row r="8" spans="1:11" ht="16.5" customHeight="1" x14ac:dyDescent="0.3">
      <c r="A8" s="46"/>
      <c r="B8" s="7"/>
      <c r="C8" s="7"/>
      <c r="D8" s="6"/>
      <c r="E8" s="6"/>
      <c r="F8" s="6"/>
      <c r="G8" s="168"/>
      <c r="H8" s="167"/>
    </row>
    <row r="9" spans="1:11" ht="16.5" customHeight="1" x14ac:dyDescent="0.3">
      <c r="A9" s="46"/>
      <c r="B9" s="7"/>
      <c r="C9" s="7"/>
      <c r="D9" s="6"/>
      <c r="E9" s="6"/>
      <c r="F9" s="6"/>
      <c r="G9" s="168"/>
      <c r="H9" s="167"/>
    </row>
    <row r="10" spans="1:11" ht="16.5" customHeight="1" x14ac:dyDescent="0.25">
      <c r="A10" s="7"/>
      <c r="B10" s="7"/>
      <c r="C10" s="169"/>
      <c r="D10" s="7"/>
      <c r="E10" s="169"/>
      <c r="F10" s="7"/>
      <c r="G10" s="170"/>
      <c r="H10" s="7"/>
      <c r="I10" s="7"/>
      <c r="J10" s="7"/>
      <c r="K10" s="7"/>
    </row>
    <row r="11" spans="1:11" ht="30" customHeight="1" thickBot="1" x14ac:dyDescent="0.3">
      <c r="A11" s="7"/>
      <c r="B11" s="49" t="s">
        <v>77</v>
      </c>
      <c r="C11" s="171"/>
      <c r="D11" s="51" t="s">
        <v>36</v>
      </c>
      <c r="E11" s="172"/>
      <c r="F11" s="49" t="s">
        <v>20</v>
      </c>
      <c r="G11" s="7"/>
      <c r="H11" s="7"/>
      <c r="I11" s="7"/>
      <c r="J11" s="7"/>
      <c r="K11" s="7"/>
    </row>
    <row r="12" spans="1:11" ht="16.5" x14ac:dyDescent="0.25">
      <c r="B12" s="173"/>
      <c r="C12" s="174"/>
      <c r="D12" s="175"/>
      <c r="E12" s="56"/>
      <c r="F12" s="176"/>
      <c r="H12" s="7"/>
      <c r="I12" s="7"/>
      <c r="J12" s="7"/>
      <c r="K12" s="7"/>
    </row>
    <row r="13" spans="1:11" ht="16.5" x14ac:dyDescent="0.25">
      <c r="B13" s="177" t="s">
        <v>78</v>
      </c>
      <c r="C13" s="174"/>
      <c r="D13" s="55">
        <f>'Exp Summary'!W13</f>
        <v>81488777</v>
      </c>
      <c r="E13" s="56"/>
      <c r="F13" s="178">
        <f>+'Exp Summary'!Y13</f>
        <v>0.4833853871924283</v>
      </c>
      <c r="H13" s="7"/>
      <c r="I13" s="7"/>
      <c r="J13" s="7"/>
      <c r="K13" s="7"/>
    </row>
    <row r="14" spans="1:11" ht="16.5" x14ac:dyDescent="0.25">
      <c r="A14" s="7"/>
      <c r="B14" s="177" t="s">
        <v>79</v>
      </c>
      <c r="C14" s="174"/>
      <c r="D14" s="179">
        <f>'Exp Summary'!W16</f>
        <v>1418554</v>
      </c>
      <c r="E14" s="180"/>
      <c r="F14" s="178">
        <f>+'Exp Summary'!Y16</f>
        <v>8.4130164224132109E-3</v>
      </c>
      <c r="G14" s="4"/>
      <c r="H14" s="7"/>
      <c r="I14" s="7"/>
      <c r="J14" s="7"/>
      <c r="K14" s="7"/>
    </row>
    <row r="15" spans="1:11" ht="16.5" x14ac:dyDescent="0.25">
      <c r="A15" s="7"/>
      <c r="B15" s="177" t="s">
        <v>80</v>
      </c>
      <c r="C15" s="174"/>
      <c r="D15" s="179">
        <f>'Exp Summary'!W18</f>
        <v>19347073</v>
      </c>
      <c r="E15" s="180"/>
      <c r="F15" s="178">
        <f>+'Exp Summary'!Y18</f>
        <v>0.11474166149094588</v>
      </c>
      <c r="G15" s="4"/>
      <c r="H15" s="7"/>
      <c r="I15" s="7"/>
      <c r="J15" s="7"/>
      <c r="K15" s="7"/>
    </row>
    <row r="16" spans="1:11" ht="16.5" x14ac:dyDescent="0.25">
      <c r="A16" s="7"/>
      <c r="B16" s="177" t="s">
        <v>81</v>
      </c>
      <c r="C16" s="174"/>
      <c r="D16" s="179">
        <f>'Exp Summary'!W20</f>
        <v>12124264</v>
      </c>
      <c r="E16" s="180"/>
      <c r="F16" s="178">
        <f>+'Exp Summary'!Y20</f>
        <v>7.1905357245246423E-2</v>
      </c>
      <c r="G16" s="4"/>
      <c r="H16" s="7"/>
      <c r="I16" s="7"/>
      <c r="J16" s="7"/>
      <c r="K16" s="7"/>
    </row>
    <row r="17" spans="1:254" ht="16.5" x14ac:dyDescent="0.25">
      <c r="A17" s="7"/>
      <c r="B17" s="177" t="s">
        <v>82</v>
      </c>
      <c r="C17" s="174"/>
      <c r="D17" s="179">
        <f>'Exp Summary'!W22</f>
        <v>28144702</v>
      </c>
      <c r="E17" s="180"/>
      <c r="F17" s="178">
        <f>+'Exp Summary'!Y22</f>
        <v>0.16691774872858273</v>
      </c>
      <c r="G17" s="4"/>
      <c r="H17" s="7"/>
      <c r="I17" s="7"/>
      <c r="J17" s="7"/>
      <c r="K17" s="7"/>
    </row>
    <row r="18" spans="1:254" ht="16.5" x14ac:dyDescent="0.25">
      <c r="A18" s="7"/>
      <c r="B18" s="177" t="s">
        <v>83</v>
      </c>
      <c r="C18" s="174"/>
      <c r="D18" s="179">
        <f>'Exp Summary'!W24</f>
        <v>26090826</v>
      </c>
      <c r="E18" s="180"/>
      <c r="F18" s="178">
        <f>+'Exp Summary'!Y24</f>
        <v>0.15473682892038343</v>
      </c>
      <c r="H18" s="7"/>
      <c r="I18" s="7"/>
      <c r="J18" s="7"/>
      <c r="K18" s="7"/>
    </row>
    <row r="19" spans="1:254" ht="17.25" thickBot="1" x14ac:dyDescent="0.3">
      <c r="A19" s="7"/>
      <c r="B19" s="181"/>
      <c r="C19" s="174"/>
      <c r="D19" s="182"/>
      <c r="E19" s="180"/>
      <c r="F19" s="183"/>
      <c r="G19" s="7"/>
      <c r="H19" s="2"/>
      <c r="I19" s="7"/>
      <c r="J19" s="7"/>
      <c r="K19" s="7"/>
    </row>
    <row r="20" spans="1:254" ht="30" customHeight="1" thickBot="1" x14ac:dyDescent="0.3">
      <c r="A20" s="7"/>
      <c r="B20" s="184" t="s">
        <v>84</v>
      </c>
      <c r="C20" s="185"/>
      <c r="D20" s="186">
        <f>+'Exp Summary'!W27</f>
        <v>168614196</v>
      </c>
      <c r="E20" s="187"/>
      <c r="F20" s="188">
        <f>+'Exp Summary'!Y27</f>
        <v>1</v>
      </c>
      <c r="G20" s="189"/>
      <c r="H20" s="190"/>
      <c r="I20" s="7"/>
      <c r="J20" s="7"/>
      <c r="K20" s="7"/>
    </row>
    <row r="21" spans="1:254" ht="17.25" thickTop="1" x14ac:dyDescent="0.25">
      <c r="A21" s="7"/>
      <c r="B21" s="42"/>
      <c r="C21" s="47"/>
      <c r="D21" s="42"/>
      <c r="E21" s="47"/>
      <c r="F21" s="42"/>
      <c r="G21" s="191"/>
      <c r="H21" s="191"/>
      <c r="I21" s="7"/>
      <c r="J21" s="7"/>
      <c r="K21" s="7"/>
    </row>
    <row r="22" spans="1:254" ht="16.5" x14ac:dyDescent="0.25">
      <c r="A22" s="7"/>
      <c r="B22" s="192"/>
      <c r="C22" s="192"/>
      <c r="D22" s="192"/>
      <c r="E22" s="192"/>
      <c r="F22" s="192"/>
      <c r="G22" s="7"/>
      <c r="H22" s="7"/>
      <c r="I22" s="7"/>
      <c r="J22" s="7"/>
      <c r="K22" s="7"/>
    </row>
    <row r="23" spans="1:254" ht="16.5" x14ac:dyDescent="0.25">
      <c r="B23" s="193"/>
      <c r="C23" s="193"/>
      <c r="D23" s="193"/>
      <c r="E23" s="193"/>
      <c r="F23" s="193"/>
      <c r="H23" s="7"/>
      <c r="I23" s="7"/>
      <c r="J23" s="7"/>
      <c r="K23" s="7"/>
    </row>
    <row r="24" spans="1:254" ht="16.5" x14ac:dyDescent="0.25">
      <c r="B24" s="193"/>
      <c r="C24" s="193"/>
      <c r="D24" s="193"/>
      <c r="E24" s="193"/>
      <c r="F24" s="193"/>
      <c r="H24" s="7"/>
      <c r="I24" s="7"/>
      <c r="J24" s="7"/>
      <c r="K24" s="7"/>
    </row>
    <row r="25" spans="1:254" s="194" customFormat="1" x14ac:dyDescent="0.25">
      <c r="A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</row>
    <row r="26" spans="1:254" x14ac:dyDescent="0.25">
      <c r="D26" s="6"/>
      <c r="E26" s="6"/>
      <c r="F26" s="7"/>
      <c r="H26" s="7"/>
      <c r="I26" s="7"/>
      <c r="J26" s="7"/>
      <c r="K26" s="7"/>
    </row>
    <row r="27" spans="1:254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254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254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254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254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254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3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3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3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3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3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3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3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3" ht="20.25" customHeight="1" x14ac:dyDescent="0.25">
      <c r="B40" s="14"/>
      <c r="C40" s="14"/>
      <c r="D40" s="14"/>
      <c r="E40" s="14"/>
      <c r="F40" s="14"/>
      <c r="K40" s="195"/>
      <c r="L40" s="196"/>
      <c r="M40" s="196"/>
    </row>
    <row r="41" spans="1:13" ht="18.75" customHeight="1" x14ac:dyDescent="0.25">
      <c r="B41" s="14"/>
      <c r="C41" s="14"/>
      <c r="D41" s="14"/>
      <c r="E41" s="14"/>
      <c r="F41" s="14"/>
      <c r="K41" s="195"/>
      <c r="L41" s="196"/>
      <c r="M41" s="196"/>
    </row>
    <row r="42" spans="1:13" ht="18.75" customHeight="1" x14ac:dyDescent="0.25">
      <c r="B42" s="14"/>
      <c r="C42" s="14"/>
      <c r="D42" s="14"/>
      <c r="E42" s="14"/>
      <c r="F42" s="14"/>
      <c r="J42" s="9"/>
    </row>
    <row r="43" spans="1:13" ht="18.75" customHeight="1" x14ac:dyDescent="0.25">
      <c r="B43" s="14"/>
      <c r="C43" s="14"/>
      <c r="D43" s="14"/>
      <c r="E43" s="14"/>
      <c r="F43" s="14"/>
      <c r="J43" s="9"/>
      <c r="K43" s="195"/>
    </row>
    <row r="44" spans="1:13" ht="18.75" customHeight="1" x14ac:dyDescent="0.25">
      <c r="B44" s="14"/>
      <c r="C44" s="14"/>
      <c r="D44" s="14"/>
      <c r="E44" s="14"/>
      <c r="F44" s="14"/>
      <c r="J44" s="9"/>
    </row>
    <row r="45" spans="1:13" ht="18.75" customHeight="1" x14ac:dyDescent="0.25">
      <c r="B45" s="14"/>
      <c r="C45" s="14"/>
      <c r="D45" s="14"/>
      <c r="E45" s="14"/>
      <c r="F45" s="14"/>
      <c r="J45" s="9"/>
    </row>
    <row r="46" spans="1:13" ht="18.75" customHeight="1" x14ac:dyDescent="0.25">
      <c r="B46" s="14"/>
      <c r="C46" s="14"/>
      <c r="D46" s="14"/>
      <c r="E46" s="14"/>
      <c r="F46" s="14"/>
      <c r="J46" s="9"/>
    </row>
    <row r="47" spans="1:13" ht="18.75" customHeight="1" x14ac:dyDescent="0.25">
      <c r="B47" s="14"/>
      <c r="C47" s="14"/>
      <c r="D47" s="14"/>
      <c r="E47" s="14"/>
      <c r="F47" s="14"/>
      <c r="J47" s="9"/>
    </row>
    <row r="48" spans="1:13" ht="14.1" customHeight="1" x14ac:dyDescent="0.25">
      <c r="B48" s="10"/>
      <c r="C48" s="10"/>
      <c r="D48" s="10"/>
      <c r="E48" s="10"/>
      <c r="F48" s="9"/>
    </row>
    <row r="49" spans="1:6" x14ac:dyDescent="0.25">
      <c r="D49" s="197"/>
      <c r="E49" s="197"/>
      <c r="F49" s="9"/>
    </row>
    <row r="50" spans="1:6" ht="12" customHeight="1" x14ac:dyDescent="0.25">
      <c r="D50" s="198"/>
      <c r="E50" s="198"/>
    </row>
    <row r="51" spans="1:6" ht="18.75" x14ac:dyDescent="0.3">
      <c r="A51" s="311" t="s">
        <v>77</v>
      </c>
      <c r="B51" s="311"/>
      <c r="C51" s="311"/>
      <c r="D51" s="312" t="str">
        <f>D11</f>
        <v>FY '22 Budget</v>
      </c>
      <c r="E51" s="311"/>
      <c r="F51" s="311" t="s">
        <v>20</v>
      </c>
    </row>
    <row r="52" spans="1:6" ht="18.75" x14ac:dyDescent="0.3">
      <c r="A52" s="313" t="s">
        <v>78</v>
      </c>
      <c r="B52" s="313"/>
      <c r="C52" s="313"/>
      <c r="D52" s="314">
        <f>+'Exp Summary'!W13</f>
        <v>81488777</v>
      </c>
      <c r="E52" s="315"/>
      <c r="F52" s="316">
        <f>+'Exp Summary'!Y13</f>
        <v>0.4833853871924283</v>
      </c>
    </row>
    <row r="53" spans="1:6" ht="18.75" x14ac:dyDescent="0.3">
      <c r="A53" s="313" t="s">
        <v>79</v>
      </c>
      <c r="B53" s="313"/>
      <c r="C53" s="313"/>
      <c r="D53" s="314">
        <f>+'Exp Summary'!W16</f>
        <v>1418554</v>
      </c>
      <c r="E53" s="317"/>
      <c r="F53" s="316">
        <f>+'Exp Summary'!Y16</f>
        <v>8.4130164224132109E-3</v>
      </c>
    </row>
    <row r="54" spans="1:6" ht="18.75" x14ac:dyDescent="0.3">
      <c r="A54" s="313" t="s">
        <v>80</v>
      </c>
      <c r="B54" s="313"/>
      <c r="C54" s="313"/>
      <c r="D54" s="314">
        <f>+'Exp Summary'!W18</f>
        <v>19347073</v>
      </c>
      <c r="E54" s="317"/>
      <c r="F54" s="316">
        <f>+'Exp Summary'!Y18</f>
        <v>0.11474166149094588</v>
      </c>
    </row>
    <row r="55" spans="1:6" ht="18.75" x14ac:dyDescent="0.3">
      <c r="A55" s="313" t="s">
        <v>81</v>
      </c>
      <c r="B55" s="313"/>
      <c r="C55" s="313"/>
      <c r="D55" s="314">
        <f>+'Exp Summary'!W20</f>
        <v>12124264</v>
      </c>
      <c r="E55" s="317"/>
      <c r="F55" s="316">
        <f>+'Exp Summary'!Y20</f>
        <v>7.1905357245246423E-2</v>
      </c>
    </row>
    <row r="56" spans="1:6" ht="18.75" x14ac:dyDescent="0.3">
      <c r="A56" s="313" t="s">
        <v>82</v>
      </c>
      <c r="B56" s="313"/>
      <c r="C56" s="313"/>
      <c r="D56" s="314">
        <f>+'Exp Summary'!W22</f>
        <v>28144702</v>
      </c>
      <c r="E56" s="317"/>
      <c r="F56" s="316">
        <f>+'Exp Summary'!Y22</f>
        <v>0.16691774872858273</v>
      </c>
    </row>
    <row r="57" spans="1:6" ht="18.75" x14ac:dyDescent="0.3">
      <c r="A57" s="318" t="s">
        <v>83</v>
      </c>
      <c r="B57" s="318"/>
      <c r="C57" s="318"/>
      <c r="D57" s="319">
        <f>+'Exp Summary'!W24</f>
        <v>26090826</v>
      </c>
      <c r="E57" s="320"/>
      <c r="F57" s="321">
        <f>+'Exp Summary'!Y24</f>
        <v>0.15473682892038343</v>
      </c>
    </row>
    <row r="58" spans="1:6" ht="18.75" x14ac:dyDescent="0.3">
      <c r="A58" s="322" t="s">
        <v>85</v>
      </c>
      <c r="B58" s="322"/>
      <c r="C58" s="322"/>
      <c r="D58" s="323">
        <f>+'Exp Summary'!W27</f>
        <v>168614196</v>
      </c>
      <c r="E58" s="323"/>
      <c r="F58" s="324">
        <f>+'Exp Summary'!Y27</f>
        <v>1</v>
      </c>
    </row>
    <row r="59" spans="1:6" x14ac:dyDescent="0.25">
      <c r="D59" s="10"/>
      <c r="E59" s="10"/>
    </row>
    <row r="60" spans="1:6" x14ac:dyDescent="0.25">
      <c r="D60" s="199"/>
    </row>
  </sheetData>
  <pageMargins left="0.3" right="0.3" top="0.5" bottom="0.5" header="0.5" footer="0.5"/>
  <pageSetup scale="80" orientation="portrait" r:id="rId1"/>
  <headerFooter alignWithMargins="0"/>
  <rowBreaks count="1" manualBreakCount="1">
    <brk id="48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FDE7D-8012-4A49-8538-F5CE7C52EE16}">
  <dimension ref="A1:IW76"/>
  <sheetViews>
    <sheetView showOutlineSymbols="0" view="pageBreakPreview" zoomScale="90" zoomScaleSheetLayoutView="90" workbookViewId="0">
      <selection activeCell="A8" sqref="A8"/>
    </sheetView>
  </sheetViews>
  <sheetFormatPr defaultColWidth="9.6640625" defaultRowHeight="19.5" x14ac:dyDescent="0.3"/>
  <cols>
    <col min="1" max="1" width="24.77734375" style="86" customWidth="1"/>
    <col min="2" max="2" width="2" style="86" customWidth="1"/>
    <col min="3" max="3" width="20.77734375" style="86" customWidth="1"/>
    <col min="4" max="4" width="2" style="86" customWidth="1"/>
    <col min="5" max="5" width="20.77734375" style="86" customWidth="1"/>
    <col min="6" max="6" width="25.109375" style="86" customWidth="1"/>
    <col min="7" max="7" width="2" style="86" customWidth="1"/>
    <col min="8" max="8" width="20.77734375" style="86" customWidth="1"/>
    <col min="9" max="9" width="2" style="86" customWidth="1"/>
    <col min="10" max="10" width="20.77734375" style="86" customWidth="1"/>
    <col min="11" max="11" width="15.109375" style="86" customWidth="1"/>
    <col min="12" max="12" width="12.77734375" style="86" customWidth="1"/>
    <col min="13" max="257" width="9.6640625" style="86" customWidth="1"/>
    <col min="258" max="16384" width="9.6640625" style="80"/>
  </cols>
  <sheetData>
    <row r="1" spans="1:257" ht="39.75" x14ac:dyDescent="0.5">
      <c r="A1" s="200" t="s">
        <v>5</v>
      </c>
      <c r="B1" s="46"/>
      <c r="C1" s="84"/>
      <c r="D1" s="84"/>
      <c r="E1" s="84"/>
      <c r="F1" s="46"/>
      <c r="G1" s="46"/>
      <c r="H1" s="46"/>
      <c r="I1" s="46"/>
      <c r="J1" s="46"/>
      <c r="K1" s="90"/>
    </row>
    <row r="2" spans="1:257" ht="36.6" customHeight="1" x14ac:dyDescent="0.5">
      <c r="A2" s="201" t="s">
        <v>16</v>
      </c>
      <c r="B2" s="46"/>
      <c r="C2" s="84"/>
      <c r="D2" s="84"/>
      <c r="E2" s="84"/>
      <c r="F2" s="46"/>
      <c r="G2" s="46"/>
      <c r="H2" s="46"/>
      <c r="I2" s="46"/>
      <c r="J2" s="46"/>
      <c r="K2" s="90"/>
    </row>
    <row r="3" spans="1:257" ht="30.95" customHeight="1" x14ac:dyDescent="0.4">
      <c r="A3" s="202" t="s">
        <v>75</v>
      </c>
      <c r="B3" s="46"/>
      <c r="C3" s="84"/>
      <c r="D3" s="84"/>
      <c r="E3" s="84"/>
      <c r="F3" s="46"/>
      <c r="G3" s="46"/>
      <c r="H3" s="46"/>
      <c r="I3" s="46"/>
      <c r="J3" s="46"/>
      <c r="K3" s="90"/>
    </row>
    <row r="4" spans="1:257" ht="30.95" customHeight="1" x14ac:dyDescent="0.4">
      <c r="A4" s="202" t="s">
        <v>76</v>
      </c>
      <c r="B4" s="46"/>
      <c r="C4" s="84"/>
      <c r="D4" s="84"/>
      <c r="E4" s="84"/>
      <c r="F4" s="46"/>
      <c r="G4" s="46"/>
      <c r="H4" s="46"/>
      <c r="I4" s="46"/>
      <c r="J4" s="46"/>
      <c r="K4" s="90"/>
    </row>
    <row r="5" spans="1:257" ht="19.5" customHeight="1" x14ac:dyDescent="0.3">
      <c r="C5" s="90"/>
      <c r="D5" s="90"/>
      <c r="E5" s="90"/>
      <c r="F5" s="90"/>
      <c r="G5" s="90"/>
      <c r="H5" s="90"/>
      <c r="I5" s="90"/>
      <c r="J5" s="90"/>
      <c r="K5" s="90"/>
    </row>
    <row r="6" spans="1:257" ht="27" x14ac:dyDescent="0.35">
      <c r="A6" s="203" t="s">
        <v>32</v>
      </c>
      <c r="B6" s="46"/>
      <c r="C6" s="46"/>
      <c r="D6" s="46"/>
      <c r="E6" s="46"/>
      <c r="F6" s="46"/>
      <c r="G6" s="46"/>
      <c r="H6" s="46"/>
      <c r="I6" s="46"/>
      <c r="J6" s="46"/>
      <c r="K6" s="90"/>
    </row>
    <row r="7" spans="1:257" ht="19.5" customHeight="1" x14ac:dyDescent="0.35">
      <c r="A7" s="203"/>
      <c r="B7" s="46"/>
      <c r="C7" s="46"/>
      <c r="D7" s="46"/>
      <c r="E7" s="46"/>
      <c r="F7" s="46"/>
      <c r="G7" s="46"/>
      <c r="H7" s="46"/>
      <c r="I7" s="46"/>
      <c r="J7" s="46"/>
      <c r="K7" s="90"/>
    </row>
    <row r="8" spans="1:257" ht="19.5" customHeight="1" x14ac:dyDescent="0.35">
      <c r="A8" s="203"/>
      <c r="B8" s="46"/>
      <c r="C8" s="46"/>
      <c r="D8" s="46"/>
      <c r="E8" s="46"/>
      <c r="F8" s="46"/>
      <c r="G8" s="46"/>
      <c r="H8" s="46"/>
      <c r="I8" s="46"/>
      <c r="J8" s="46"/>
      <c r="K8" s="90"/>
    </row>
    <row r="9" spans="1:257" ht="19.5" customHeight="1" x14ac:dyDescent="0.3">
      <c r="A9" s="84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</row>
    <row r="10" spans="1:257" ht="19.5" customHeight="1" x14ac:dyDescent="0.3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</row>
    <row r="11" spans="1:257" s="204" customFormat="1" ht="18.75" customHeight="1" x14ac:dyDescent="0.3">
      <c r="B11" s="90"/>
      <c r="C11" s="86"/>
      <c r="D11" s="86"/>
      <c r="E11" s="86"/>
      <c r="F11" s="89" t="s">
        <v>33</v>
      </c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  <c r="IW11" s="86"/>
    </row>
    <row r="12" spans="1:257" s="204" customFormat="1" ht="18.75" customHeight="1" x14ac:dyDescent="0.3">
      <c r="A12" s="86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  <c r="IW12" s="86"/>
    </row>
    <row r="13" spans="1:257" s="204" customFormat="1" ht="18.75" customHeight="1" x14ac:dyDescent="0.3">
      <c r="A13" s="86"/>
      <c r="B13" s="86"/>
      <c r="C13" s="86"/>
      <c r="D13" s="86"/>
      <c r="E13" s="86"/>
      <c r="F13" s="114"/>
      <c r="G13" s="114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  <c r="IW13" s="86"/>
    </row>
    <row r="14" spans="1:257" s="204" customFormat="1" ht="18.75" customHeight="1" x14ac:dyDescent="0.3">
      <c r="A14" s="86"/>
      <c r="B14" s="86"/>
      <c r="C14" s="86"/>
      <c r="D14" s="86"/>
      <c r="E14" s="86"/>
      <c r="F14" s="86"/>
      <c r="G14" s="88"/>
      <c r="H14" s="86"/>
      <c r="I14" s="205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</row>
    <row r="15" spans="1:257" s="204" customFormat="1" ht="18.75" customHeight="1" x14ac:dyDescent="0.3">
      <c r="A15" s="86"/>
      <c r="B15" s="86"/>
      <c r="C15" s="86"/>
      <c r="D15" s="86"/>
      <c r="E15" s="86"/>
      <c r="F15" s="86"/>
      <c r="G15" s="88"/>
      <c r="H15" s="86"/>
      <c r="I15" s="205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</row>
    <row r="16" spans="1:257" s="204" customFormat="1" ht="39.75" customHeight="1" thickBot="1" x14ac:dyDescent="0.35">
      <c r="A16" s="86"/>
      <c r="B16" s="86"/>
      <c r="C16" s="86"/>
      <c r="D16" s="86"/>
      <c r="E16" s="86"/>
      <c r="F16" s="95" t="s">
        <v>77</v>
      </c>
      <c r="G16" s="114"/>
      <c r="H16" s="206" t="s">
        <v>86</v>
      </c>
      <c r="I16" s="207"/>
      <c r="J16" s="95" t="s">
        <v>20</v>
      </c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  <c r="IW16" s="86"/>
    </row>
    <row r="17" spans="1:257" s="204" customFormat="1" ht="20.100000000000001" customHeight="1" x14ac:dyDescent="0.3">
      <c r="A17" s="86"/>
      <c r="B17" s="86"/>
      <c r="C17" s="86"/>
      <c r="D17" s="86"/>
      <c r="E17" s="86"/>
      <c r="F17" s="88"/>
      <c r="G17" s="88"/>
      <c r="H17" s="207"/>
      <c r="I17" s="207"/>
      <c r="J17" s="100"/>
      <c r="K17" s="205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  <c r="IW17" s="86"/>
    </row>
    <row r="18" spans="1:257" s="204" customFormat="1" ht="20.100000000000001" customHeight="1" x14ac:dyDescent="0.3">
      <c r="A18" s="86"/>
      <c r="B18" s="86"/>
      <c r="C18" s="86"/>
      <c r="D18" s="86"/>
      <c r="E18" s="86"/>
      <c r="F18" s="208" t="s">
        <v>78</v>
      </c>
      <c r="G18" s="88"/>
      <c r="H18" s="102">
        <f>'[3]function summary'!BC13</f>
        <v>80586681</v>
      </c>
      <c r="I18" s="209"/>
      <c r="J18" s="104">
        <f>(H18/$H$25)</f>
        <v>0.49791351803511907</v>
      </c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  <c r="IW18" s="86"/>
    </row>
    <row r="19" spans="1:257" s="204" customFormat="1" ht="20.100000000000001" customHeight="1" x14ac:dyDescent="0.3">
      <c r="A19" s="86"/>
      <c r="B19" s="86"/>
      <c r="C19" s="86"/>
      <c r="D19" s="86"/>
      <c r="E19" s="86"/>
      <c r="F19" s="208" t="s">
        <v>79</v>
      </c>
      <c r="G19" s="88"/>
      <c r="H19" s="106">
        <f>'[3]function summary'!BC15</f>
        <v>1407944</v>
      </c>
      <c r="I19" s="107"/>
      <c r="J19" s="104">
        <f>H19/$H$25</f>
        <v>8.6991341687894762E-3</v>
      </c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  <c r="IW19" s="86"/>
    </row>
    <row r="20" spans="1:257" s="204" customFormat="1" ht="20.100000000000001" customHeight="1" x14ac:dyDescent="0.3">
      <c r="A20" s="86"/>
      <c r="B20" s="86"/>
      <c r="C20" s="86"/>
      <c r="D20" s="86"/>
      <c r="E20" s="86"/>
      <c r="F20" s="208" t="s">
        <v>80</v>
      </c>
      <c r="G20" s="88"/>
      <c r="H20" s="106">
        <f>'[3]function summary'!BC17</f>
        <v>18429693</v>
      </c>
      <c r="I20" s="107"/>
      <c r="J20" s="104">
        <f>H20/$H$25</f>
        <v>0.11386985000582427</v>
      </c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  <c r="IW20" s="86"/>
    </row>
    <row r="21" spans="1:257" s="204" customFormat="1" ht="20.100000000000001" customHeight="1" x14ac:dyDescent="0.3">
      <c r="A21" s="86"/>
      <c r="B21" s="86"/>
      <c r="C21" s="86"/>
      <c r="D21" s="86"/>
      <c r="E21" s="86"/>
      <c r="F21" s="208" t="s">
        <v>81</v>
      </c>
      <c r="G21" s="88"/>
      <c r="H21" s="106">
        <f>'[3]function summary'!BC19</f>
        <v>11522354</v>
      </c>
      <c r="I21" s="107"/>
      <c r="J21" s="104">
        <f>H21/$H$25</f>
        <v>7.1192109477570209E-2</v>
      </c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  <c r="IW21" s="86"/>
    </row>
    <row r="22" spans="1:257" s="204" customFormat="1" ht="20.100000000000001" customHeight="1" x14ac:dyDescent="0.3">
      <c r="A22" s="86"/>
      <c r="B22" s="86"/>
      <c r="C22" s="86"/>
      <c r="D22" s="86"/>
      <c r="E22" s="86"/>
      <c r="F22" s="208" t="s">
        <v>82</v>
      </c>
      <c r="G22" s="88"/>
      <c r="H22" s="106">
        <f>'[3]function summary'!BC21</f>
        <v>25287972</v>
      </c>
      <c r="I22" s="107"/>
      <c r="J22" s="104">
        <f>H22/$H$25</f>
        <v>0.15624446802187555</v>
      </c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6"/>
      <c r="EJ22" s="86"/>
      <c r="EK22" s="86"/>
      <c r="EL22" s="86"/>
      <c r="EM22" s="86"/>
      <c r="EN22" s="86"/>
      <c r="EO22" s="86"/>
      <c r="EP22" s="86"/>
      <c r="EQ22" s="86"/>
      <c r="ER22" s="86"/>
      <c r="ES22" s="86"/>
      <c r="ET22" s="86"/>
      <c r="EU22" s="86"/>
      <c r="EV22" s="86"/>
      <c r="EW22" s="86"/>
      <c r="EX22" s="86"/>
      <c r="EY22" s="86"/>
      <c r="EZ22" s="86"/>
      <c r="FA22" s="86"/>
      <c r="FB22" s="86"/>
      <c r="FC22" s="86"/>
      <c r="FD22" s="86"/>
      <c r="FE22" s="86"/>
      <c r="FF22" s="86"/>
      <c r="FG22" s="86"/>
      <c r="FH22" s="86"/>
      <c r="FI22" s="86"/>
      <c r="FJ22" s="86"/>
      <c r="FK22" s="86"/>
      <c r="FL22" s="86"/>
      <c r="FM22" s="86"/>
      <c r="FN22" s="86"/>
      <c r="FO22" s="86"/>
      <c r="FP22" s="86"/>
      <c r="FQ22" s="86"/>
      <c r="FR22" s="86"/>
      <c r="FS22" s="86"/>
      <c r="FT22" s="86"/>
      <c r="FU22" s="86"/>
      <c r="FV22" s="86"/>
      <c r="FW22" s="86"/>
      <c r="FX22" s="86"/>
      <c r="FY22" s="86"/>
      <c r="FZ22" s="86"/>
      <c r="GA22" s="86"/>
      <c r="GB22" s="86"/>
      <c r="GC22" s="86"/>
      <c r="GD22" s="86"/>
      <c r="GE22" s="86"/>
      <c r="GF22" s="86"/>
      <c r="GG22" s="86"/>
      <c r="GH22" s="86"/>
      <c r="GI22" s="86"/>
      <c r="GJ22" s="86"/>
      <c r="GK22" s="86"/>
      <c r="GL22" s="86"/>
      <c r="GM22" s="86"/>
      <c r="GN22" s="86"/>
      <c r="GO22" s="86"/>
      <c r="GP22" s="86"/>
      <c r="GQ22" s="86"/>
      <c r="GR22" s="86"/>
      <c r="GS22" s="86"/>
      <c r="GT22" s="86"/>
      <c r="GU22" s="86"/>
      <c r="GV22" s="86"/>
      <c r="GW22" s="86"/>
      <c r="GX22" s="86"/>
      <c r="GY22" s="86"/>
      <c r="GZ22" s="86"/>
      <c r="HA22" s="86"/>
      <c r="HB22" s="86"/>
      <c r="HC22" s="86"/>
      <c r="HD22" s="86"/>
      <c r="HE22" s="86"/>
      <c r="HF22" s="86"/>
      <c r="HG22" s="86"/>
      <c r="HH22" s="86"/>
      <c r="HI22" s="86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6"/>
      <c r="HU22" s="86"/>
      <c r="HV22" s="86"/>
      <c r="HW22" s="86"/>
      <c r="HX22" s="86"/>
      <c r="HY22" s="86"/>
      <c r="HZ22" s="86"/>
      <c r="IA22" s="86"/>
      <c r="IB22" s="86"/>
      <c r="IC22" s="86"/>
      <c r="ID22" s="86"/>
      <c r="IE22" s="86"/>
      <c r="IF22" s="86"/>
      <c r="IG22" s="86"/>
      <c r="IH22" s="86"/>
      <c r="II22" s="86"/>
      <c r="IJ22" s="86"/>
      <c r="IK22" s="86"/>
      <c r="IL22" s="86"/>
      <c r="IM22" s="86"/>
      <c r="IN22" s="86"/>
      <c r="IO22" s="86"/>
      <c r="IP22" s="86"/>
      <c r="IQ22" s="86"/>
      <c r="IR22" s="86"/>
      <c r="IS22" s="86"/>
      <c r="IT22" s="86"/>
      <c r="IU22" s="86"/>
      <c r="IV22" s="86"/>
      <c r="IW22" s="86"/>
    </row>
    <row r="23" spans="1:257" s="204" customFormat="1" ht="20.100000000000001" customHeight="1" x14ac:dyDescent="0.3">
      <c r="A23" s="86"/>
      <c r="B23" s="86"/>
      <c r="C23" s="86"/>
      <c r="D23" s="86"/>
      <c r="E23" s="86"/>
      <c r="F23" s="208" t="s">
        <v>83</v>
      </c>
      <c r="G23" s="88"/>
      <c r="H23" s="106">
        <f>'[3]function summary'!BC23</f>
        <v>24614107</v>
      </c>
      <c r="I23" s="107"/>
      <c r="J23" s="104">
        <f>(H23/$H$25)</f>
        <v>0.1520809202908214</v>
      </c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6"/>
      <c r="CO23" s="86"/>
      <c r="CP23" s="86"/>
      <c r="CQ23" s="86"/>
      <c r="CR23" s="86"/>
      <c r="CS23" s="86"/>
      <c r="CT23" s="86"/>
      <c r="CU23" s="86"/>
      <c r="CV23" s="86"/>
      <c r="CW23" s="86"/>
      <c r="CX23" s="86"/>
      <c r="CY23" s="86"/>
      <c r="CZ23" s="86"/>
      <c r="DA23" s="86"/>
      <c r="DB23" s="86"/>
      <c r="DC23" s="86"/>
      <c r="DD23" s="86"/>
      <c r="DE23" s="86"/>
      <c r="DF23" s="86"/>
      <c r="DG23" s="86"/>
      <c r="DH23" s="86"/>
      <c r="DI23" s="86"/>
      <c r="DJ23" s="86"/>
      <c r="DK23" s="86"/>
      <c r="DL23" s="86"/>
      <c r="DM23" s="86"/>
      <c r="DN23" s="86"/>
      <c r="DO23" s="86"/>
      <c r="DP23" s="86"/>
      <c r="DQ23" s="86"/>
      <c r="DR23" s="86"/>
      <c r="DS23" s="86"/>
      <c r="DT23" s="86"/>
      <c r="DU23" s="86"/>
      <c r="DV23" s="86"/>
      <c r="DW23" s="86"/>
      <c r="DX23" s="86"/>
      <c r="DY23" s="86"/>
      <c r="DZ23" s="86"/>
      <c r="EA23" s="86"/>
      <c r="EB23" s="86"/>
      <c r="EC23" s="86"/>
      <c r="ED23" s="86"/>
      <c r="EE23" s="86"/>
      <c r="EF23" s="86"/>
      <c r="EG23" s="86"/>
      <c r="EH23" s="86"/>
      <c r="EI23" s="86"/>
      <c r="EJ23" s="86"/>
      <c r="EK23" s="86"/>
      <c r="EL23" s="86"/>
      <c r="EM23" s="86"/>
      <c r="EN23" s="86"/>
      <c r="EO23" s="86"/>
      <c r="EP23" s="86"/>
      <c r="EQ23" s="86"/>
      <c r="ER23" s="86"/>
      <c r="ES23" s="86"/>
      <c r="ET23" s="86"/>
      <c r="EU23" s="86"/>
      <c r="EV23" s="86"/>
      <c r="EW23" s="86"/>
      <c r="EX23" s="86"/>
      <c r="EY23" s="86"/>
      <c r="EZ23" s="86"/>
      <c r="FA23" s="86"/>
      <c r="FB23" s="86"/>
      <c r="FC23" s="86"/>
      <c r="FD23" s="86"/>
      <c r="FE23" s="86"/>
      <c r="FF23" s="86"/>
      <c r="FG23" s="86"/>
      <c r="FH23" s="86"/>
      <c r="FI23" s="86"/>
      <c r="FJ23" s="86"/>
      <c r="FK23" s="86"/>
      <c r="FL23" s="86"/>
      <c r="FM23" s="86"/>
      <c r="FN23" s="86"/>
      <c r="FO23" s="86"/>
      <c r="FP23" s="86"/>
      <c r="FQ23" s="86"/>
      <c r="FR23" s="86"/>
      <c r="FS23" s="86"/>
      <c r="FT23" s="86"/>
      <c r="FU23" s="86"/>
      <c r="FV23" s="86"/>
      <c r="FW23" s="86"/>
      <c r="FX23" s="86"/>
      <c r="FY23" s="86"/>
      <c r="FZ23" s="86"/>
      <c r="GA23" s="86"/>
      <c r="GB23" s="86"/>
      <c r="GC23" s="86"/>
      <c r="GD23" s="86"/>
      <c r="GE23" s="86"/>
      <c r="GF23" s="86"/>
      <c r="GG23" s="86"/>
      <c r="GH23" s="86"/>
      <c r="GI23" s="86"/>
      <c r="GJ23" s="86"/>
      <c r="GK23" s="86"/>
      <c r="GL23" s="86"/>
      <c r="GM23" s="86"/>
      <c r="GN23" s="86"/>
      <c r="GO23" s="86"/>
      <c r="GP23" s="86"/>
      <c r="GQ23" s="86"/>
      <c r="GR23" s="86"/>
      <c r="GS23" s="86"/>
      <c r="GT23" s="86"/>
      <c r="GU23" s="86"/>
      <c r="GV23" s="86"/>
      <c r="GW23" s="86"/>
      <c r="GX23" s="86"/>
      <c r="GY23" s="86"/>
      <c r="GZ23" s="86"/>
      <c r="HA23" s="86"/>
      <c r="HB23" s="86"/>
      <c r="HC23" s="86"/>
      <c r="HD23" s="86"/>
      <c r="HE23" s="86"/>
      <c r="HF23" s="86"/>
      <c r="HG23" s="86"/>
      <c r="HH23" s="86"/>
      <c r="HI23" s="86"/>
      <c r="HJ23" s="86"/>
      <c r="HK23" s="86"/>
      <c r="HL23" s="86"/>
      <c r="HM23" s="86"/>
      <c r="HN23" s="86"/>
      <c r="HO23" s="86"/>
      <c r="HP23" s="86"/>
      <c r="HQ23" s="86"/>
      <c r="HR23" s="86"/>
      <c r="HS23" s="86"/>
      <c r="HT23" s="86"/>
      <c r="HU23" s="86"/>
      <c r="HV23" s="86"/>
      <c r="HW23" s="86"/>
      <c r="HX23" s="86"/>
      <c r="HY23" s="86"/>
      <c r="HZ23" s="86"/>
      <c r="IA23" s="86"/>
      <c r="IB23" s="86"/>
      <c r="IC23" s="86"/>
      <c r="ID23" s="86"/>
      <c r="IE23" s="86"/>
      <c r="IF23" s="86"/>
      <c r="IG23" s="86"/>
      <c r="IH23" s="86"/>
      <c r="II23" s="86"/>
      <c r="IJ23" s="86"/>
      <c r="IK23" s="86"/>
      <c r="IL23" s="86"/>
      <c r="IM23" s="86"/>
      <c r="IN23" s="86"/>
      <c r="IO23" s="86"/>
      <c r="IP23" s="86"/>
      <c r="IQ23" s="86"/>
      <c r="IR23" s="86"/>
      <c r="IS23" s="86"/>
      <c r="IT23" s="86"/>
      <c r="IU23" s="86"/>
      <c r="IV23" s="86"/>
      <c r="IW23" s="86"/>
    </row>
    <row r="24" spans="1:257" s="204" customFormat="1" ht="20.100000000000001" customHeight="1" thickBot="1" x14ac:dyDescent="0.35">
      <c r="A24" s="86"/>
      <c r="B24" s="86"/>
      <c r="C24" s="86"/>
      <c r="D24" s="86"/>
      <c r="E24" s="86"/>
      <c r="F24" s="92"/>
      <c r="G24" s="88"/>
      <c r="H24" s="107"/>
      <c r="I24" s="107"/>
      <c r="J24" s="11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6"/>
      <c r="CD24" s="86"/>
      <c r="CE24" s="86"/>
      <c r="CF24" s="86"/>
      <c r="CG24" s="86"/>
      <c r="CH24" s="86"/>
      <c r="CI24" s="86"/>
      <c r="CJ24" s="86"/>
      <c r="CK24" s="86"/>
      <c r="CL24" s="86"/>
      <c r="CM24" s="86"/>
      <c r="CN24" s="86"/>
      <c r="CO24" s="86"/>
      <c r="CP24" s="86"/>
      <c r="CQ24" s="86"/>
      <c r="CR24" s="86"/>
      <c r="CS24" s="86"/>
      <c r="CT24" s="86"/>
      <c r="CU24" s="86"/>
      <c r="CV24" s="86"/>
      <c r="CW24" s="86"/>
      <c r="CX24" s="86"/>
      <c r="CY24" s="86"/>
      <c r="CZ24" s="86"/>
      <c r="DA24" s="86"/>
      <c r="DB24" s="86"/>
      <c r="DC24" s="86"/>
      <c r="DD24" s="86"/>
      <c r="DE24" s="86"/>
      <c r="DF24" s="86"/>
      <c r="DG24" s="86"/>
      <c r="DH24" s="86"/>
      <c r="DI24" s="86"/>
      <c r="DJ24" s="86"/>
      <c r="DK24" s="86"/>
      <c r="DL24" s="86"/>
      <c r="DM24" s="86"/>
      <c r="DN24" s="86"/>
      <c r="DO24" s="86"/>
      <c r="DP24" s="86"/>
      <c r="DQ24" s="86"/>
      <c r="DR24" s="86"/>
      <c r="DS24" s="86"/>
      <c r="DT24" s="86"/>
      <c r="DU24" s="86"/>
      <c r="DV24" s="86"/>
      <c r="DW24" s="86"/>
      <c r="DX24" s="86"/>
      <c r="DY24" s="86"/>
      <c r="DZ24" s="86"/>
      <c r="EA24" s="86"/>
      <c r="EB24" s="86"/>
      <c r="EC24" s="86"/>
      <c r="ED24" s="86"/>
      <c r="EE24" s="86"/>
      <c r="EF24" s="86"/>
      <c r="EG24" s="86"/>
      <c r="EH24" s="86"/>
      <c r="EI24" s="86"/>
      <c r="EJ24" s="86"/>
      <c r="EK24" s="86"/>
      <c r="EL24" s="86"/>
      <c r="EM24" s="86"/>
      <c r="EN24" s="86"/>
      <c r="EO24" s="86"/>
      <c r="EP24" s="86"/>
      <c r="EQ24" s="86"/>
      <c r="ER24" s="86"/>
      <c r="ES24" s="86"/>
      <c r="ET24" s="86"/>
      <c r="EU24" s="86"/>
      <c r="EV24" s="86"/>
      <c r="EW24" s="86"/>
      <c r="EX24" s="86"/>
      <c r="EY24" s="86"/>
      <c r="EZ24" s="86"/>
      <c r="FA24" s="86"/>
      <c r="FB24" s="86"/>
      <c r="FC24" s="86"/>
      <c r="FD24" s="86"/>
      <c r="FE24" s="86"/>
      <c r="FF24" s="86"/>
      <c r="FG24" s="86"/>
      <c r="FH24" s="86"/>
      <c r="FI24" s="86"/>
      <c r="FJ24" s="86"/>
      <c r="FK24" s="86"/>
      <c r="FL24" s="86"/>
      <c r="FM24" s="86"/>
      <c r="FN24" s="86"/>
      <c r="FO24" s="86"/>
      <c r="FP24" s="86"/>
      <c r="FQ24" s="86"/>
      <c r="FR24" s="86"/>
      <c r="FS24" s="86"/>
      <c r="FT24" s="86"/>
      <c r="FU24" s="86"/>
      <c r="FV24" s="86"/>
      <c r="FW24" s="86"/>
      <c r="FX24" s="86"/>
      <c r="FY24" s="86"/>
      <c r="FZ24" s="86"/>
      <c r="GA24" s="86"/>
      <c r="GB24" s="86"/>
      <c r="GC24" s="86"/>
      <c r="GD24" s="86"/>
      <c r="GE24" s="86"/>
      <c r="GF24" s="86"/>
      <c r="GG24" s="86"/>
      <c r="GH24" s="86"/>
      <c r="GI24" s="86"/>
      <c r="GJ24" s="86"/>
      <c r="GK24" s="86"/>
      <c r="GL24" s="86"/>
      <c r="GM24" s="86"/>
      <c r="GN24" s="86"/>
      <c r="GO24" s="86"/>
      <c r="GP24" s="86"/>
      <c r="GQ24" s="86"/>
      <c r="GR24" s="86"/>
      <c r="GS24" s="86"/>
      <c r="GT24" s="86"/>
      <c r="GU24" s="86"/>
      <c r="GV24" s="86"/>
      <c r="GW24" s="86"/>
      <c r="GX24" s="86"/>
      <c r="GY24" s="86"/>
      <c r="GZ24" s="86"/>
      <c r="HA24" s="86"/>
      <c r="HB24" s="86"/>
      <c r="HC24" s="86"/>
      <c r="HD24" s="86"/>
      <c r="HE24" s="86"/>
      <c r="HF24" s="86"/>
      <c r="HG24" s="86"/>
      <c r="HH24" s="86"/>
      <c r="HI24" s="86"/>
      <c r="HJ24" s="86"/>
      <c r="HK24" s="86"/>
      <c r="HL24" s="86"/>
      <c r="HM24" s="86"/>
      <c r="HN24" s="86"/>
      <c r="HO24" s="86"/>
      <c r="HP24" s="86"/>
      <c r="HQ24" s="86"/>
      <c r="HR24" s="86"/>
      <c r="HS24" s="86"/>
      <c r="HT24" s="86"/>
      <c r="HU24" s="86"/>
      <c r="HV24" s="86"/>
      <c r="HW24" s="86"/>
      <c r="HX24" s="86"/>
      <c r="HY24" s="86"/>
      <c r="HZ24" s="86"/>
      <c r="IA24" s="86"/>
      <c r="IB24" s="86"/>
      <c r="IC24" s="86"/>
      <c r="ID24" s="86"/>
      <c r="IE24" s="86"/>
      <c r="IF24" s="86"/>
      <c r="IG24" s="86"/>
      <c r="IH24" s="86"/>
      <c r="II24" s="86"/>
      <c r="IJ24" s="86"/>
      <c r="IK24" s="86"/>
      <c r="IL24" s="86"/>
      <c r="IM24" s="86"/>
      <c r="IN24" s="86"/>
      <c r="IO24" s="86"/>
      <c r="IP24" s="86"/>
      <c r="IQ24" s="86"/>
      <c r="IR24" s="86"/>
      <c r="IS24" s="86"/>
      <c r="IT24" s="86"/>
      <c r="IU24" s="86"/>
      <c r="IV24" s="86"/>
      <c r="IW24" s="86"/>
    </row>
    <row r="25" spans="1:257" s="204" customFormat="1" ht="20.100000000000001" customHeight="1" thickBot="1" x14ac:dyDescent="0.35">
      <c r="A25" s="86"/>
      <c r="B25" s="86"/>
      <c r="C25" s="86"/>
      <c r="D25" s="86"/>
      <c r="E25" s="86"/>
      <c r="F25" s="109" t="s">
        <v>85</v>
      </c>
      <c r="G25" s="91"/>
      <c r="H25" s="110">
        <f>SUM(H18:H23)</f>
        <v>161848751</v>
      </c>
      <c r="I25" s="111"/>
      <c r="J25" s="112">
        <f>(SUM(J18:J23))</f>
        <v>0.99999999999999989</v>
      </c>
      <c r="K25" s="117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86"/>
      <c r="CC25" s="86"/>
      <c r="CD25" s="86"/>
      <c r="CE25" s="86"/>
      <c r="CF25" s="86"/>
      <c r="CG25" s="86"/>
      <c r="CH25" s="86"/>
      <c r="CI25" s="86"/>
      <c r="CJ25" s="86"/>
      <c r="CK25" s="86"/>
      <c r="CL25" s="86"/>
      <c r="CM25" s="86"/>
      <c r="CN25" s="86"/>
      <c r="CO25" s="86"/>
      <c r="CP25" s="86"/>
      <c r="CQ25" s="86"/>
      <c r="CR25" s="86"/>
      <c r="CS25" s="86"/>
      <c r="CT25" s="86"/>
      <c r="CU25" s="86"/>
      <c r="CV25" s="86"/>
      <c r="CW25" s="86"/>
      <c r="CX25" s="86"/>
      <c r="CY25" s="86"/>
      <c r="CZ25" s="86"/>
      <c r="DA25" s="86"/>
      <c r="DB25" s="86"/>
      <c r="DC25" s="86"/>
      <c r="DD25" s="86"/>
      <c r="DE25" s="86"/>
      <c r="DF25" s="86"/>
      <c r="DG25" s="86"/>
      <c r="DH25" s="86"/>
      <c r="DI25" s="86"/>
      <c r="DJ25" s="86"/>
      <c r="DK25" s="86"/>
      <c r="DL25" s="86"/>
      <c r="DM25" s="86"/>
      <c r="DN25" s="86"/>
      <c r="DO25" s="86"/>
      <c r="DP25" s="86"/>
      <c r="DQ25" s="86"/>
      <c r="DR25" s="86"/>
      <c r="DS25" s="86"/>
      <c r="DT25" s="86"/>
      <c r="DU25" s="86"/>
      <c r="DV25" s="86"/>
      <c r="DW25" s="86"/>
      <c r="DX25" s="86"/>
      <c r="DY25" s="86"/>
      <c r="DZ25" s="86"/>
      <c r="EA25" s="86"/>
      <c r="EB25" s="86"/>
      <c r="EC25" s="86"/>
      <c r="ED25" s="86"/>
      <c r="EE25" s="86"/>
      <c r="EF25" s="86"/>
      <c r="EG25" s="86"/>
      <c r="EH25" s="86"/>
      <c r="EI25" s="86"/>
      <c r="EJ25" s="86"/>
      <c r="EK25" s="86"/>
      <c r="EL25" s="86"/>
      <c r="EM25" s="86"/>
      <c r="EN25" s="86"/>
      <c r="EO25" s="86"/>
      <c r="EP25" s="86"/>
      <c r="EQ25" s="86"/>
      <c r="ER25" s="86"/>
      <c r="ES25" s="86"/>
      <c r="ET25" s="86"/>
      <c r="EU25" s="86"/>
      <c r="EV25" s="86"/>
      <c r="EW25" s="86"/>
      <c r="EX25" s="86"/>
      <c r="EY25" s="86"/>
      <c r="EZ25" s="86"/>
      <c r="FA25" s="86"/>
      <c r="FB25" s="86"/>
      <c r="FC25" s="86"/>
      <c r="FD25" s="86"/>
      <c r="FE25" s="86"/>
      <c r="FF25" s="86"/>
      <c r="FG25" s="86"/>
      <c r="FH25" s="86"/>
      <c r="FI25" s="86"/>
      <c r="FJ25" s="86"/>
      <c r="FK25" s="86"/>
      <c r="FL25" s="86"/>
      <c r="FM25" s="86"/>
      <c r="FN25" s="86"/>
      <c r="FO25" s="86"/>
      <c r="FP25" s="86"/>
      <c r="FQ25" s="86"/>
      <c r="FR25" s="86"/>
      <c r="FS25" s="86"/>
      <c r="FT25" s="86"/>
      <c r="FU25" s="86"/>
      <c r="FV25" s="86"/>
      <c r="FW25" s="86"/>
      <c r="FX25" s="86"/>
      <c r="FY25" s="86"/>
      <c r="FZ25" s="86"/>
      <c r="GA25" s="86"/>
      <c r="GB25" s="86"/>
      <c r="GC25" s="86"/>
      <c r="GD25" s="86"/>
      <c r="GE25" s="86"/>
      <c r="GF25" s="86"/>
      <c r="GG25" s="86"/>
      <c r="GH25" s="86"/>
      <c r="GI25" s="86"/>
      <c r="GJ25" s="86"/>
      <c r="GK25" s="86"/>
      <c r="GL25" s="86"/>
      <c r="GM25" s="86"/>
      <c r="GN25" s="86"/>
      <c r="GO25" s="86"/>
      <c r="GP25" s="86"/>
      <c r="GQ25" s="86"/>
      <c r="GR25" s="86"/>
      <c r="GS25" s="86"/>
      <c r="GT25" s="86"/>
      <c r="GU25" s="86"/>
      <c r="GV25" s="86"/>
      <c r="GW25" s="86"/>
      <c r="GX25" s="86"/>
      <c r="GY25" s="86"/>
      <c r="GZ25" s="86"/>
      <c r="HA25" s="86"/>
      <c r="HB25" s="86"/>
      <c r="HC25" s="86"/>
      <c r="HD25" s="86"/>
      <c r="HE25" s="86"/>
      <c r="HF25" s="86"/>
      <c r="HG25" s="86"/>
      <c r="HH25" s="86"/>
      <c r="HI25" s="86"/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6"/>
      <c r="HU25" s="86"/>
      <c r="HV25" s="86"/>
      <c r="HW25" s="86"/>
      <c r="HX25" s="86"/>
      <c r="HY25" s="86"/>
      <c r="HZ25" s="86"/>
      <c r="IA25" s="86"/>
      <c r="IB25" s="86"/>
      <c r="IC25" s="86"/>
      <c r="ID25" s="86"/>
      <c r="IE25" s="86"/>
      <c r="IF25" s="86"/>
      <c r="IG25" s="86"/>
      <c r="IH25" s="86"/>
      <c r="II25" s="86"/>
      <c r="IJ25" s="86"/>
      <c r="IK25" s="86"/>
      <c r="IL25" s="86"/>
      <c r="IM25" s="86"/>
      <c r="IN25" s="86"/>
      <c r="IO25" s="86"/>
      <c r="IP25" s="86"/>
      <c r="IQ25" s="86"/>
      <c r="IR25" s="86"/>
      <c r="IS25" s="86"/>
      <c r="IT25" s="86"/>
      <c r="IU25" s="86"/>
      <c r="IV25" s="86"/>
      <c r="IW25" s="86"/>
    </row>
    <row r="26" spans="1:257" s="204" customFormat="1" ht="18.75" customHeight="1" thickTop="1" x14ac:dyDescent="0.3">
      <c r="A26" s="86"/>
      <c r="B26" s="86"/>
      <c r="C26" s="86"/>
      <c r="D26" s="86"/>
      <c r="E26" s="86"/>
      <c r="F26" s="86"/>
      <c r="G26" s="88"/>
      <c r="H26" s="205"/>
      <c r="I26" s="88"/>
      <c r="J26" s="205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6"/>
      <c r="CD26" s="86"/>
      <c r="CE26" s="86"/>
      <c r="CF26" s="86"/>
      <c r="CG26" s="86"/>
      <c r="CH26" s="86"/>
      <c r="CI26" s="86"/>
      <c r="CJ26" s="86"/>
      <c r="CK26" s="86"/>
      <c r="CL26" s="86"/>
      <c r="CM26" s="86"/>
      <c r="CN26" s="86"/>
      <c r="CO26" s="86"/>
      <c r="CP26" s="86"/>
      <c r="CQ26" s="86"/>
      <c r="CR26" s="86"/>
      <c r="CS26" s="86"/>
      <c r="CT26" s="86"/>
      <c r="CU26" s="86"/>
      <c r="CV26" s="86"/>
      <c r="CW26" s="86"/>
      <c r="CX26" s="86"/>
      <c r="CY26" s="86"/>
      <c r="CZ26" s="86"/>
      <c r="DA26" s="86"/>
      <c r="DB26" s="86"/>
      <c r="DC26" s="86"/>
      <c r="DD26" s="86"/>
      <c r="DE26" s="86"/>
      <c r="DF26" s="86"/>
      <c r="DG26" s="86"/>
      <c r="DH26" s="86"/>
      <c r="DI26" s="86"/>
      <c r="DJ26" s="86"/>
      <c r="DK26" s="86"/>
      <c r="DL26" s="86"/>
      <c r="DM26" s="86"/>
      <c r="DN26" s="86"/>
      <c r="DO26" s="86"/>
      <c r="DP26" s="86"/>
      <c r="DQ26" s="86"/>
      <c r="DR26" s="86"/>
      <c r="DS26" s="86"/>
      <c r="DT26" s="86"/>
      <c r="DU26" s="86"/>
      <c r="DV26" s="86"/>
      <c r="DW26" s="86"/>
      <c r="DX26" s="86"/>
      <c r="DY26" s="86"/>
      <c r="DZ26" s="86"/>
      <c r="EA26" s="86"/>
      <c r="EB26" s="86"/>
      <c r="EC26" s="86"/>
      <c r="ED26" s="86"/>
      <c r="EE26" s="86"/>
      <c r="EF26" s="86"/>
      <c r="EG26" s="86"/>
      <c r="EH26" s="86"/>
      <c r="EI26" s="86"/>
      <c r="EJ26" s="86"/>
      <c r="EK26" s="86"/>
      <c r="EL26" s="86"/>
      <c r="EM26" s="86"/>
      <c r="EN26" s="86"/>
      <c r="EO26" s="86"/>
      <c r="EP26" s="86"/>
      <c r="EQ26" s="86"/>
      <c r="ER26" s="86"/>
      <c r="ES26" s="86"/>
      <c r="ET26" s="86"/>
      <c r="EU26" s="86"/>
      <c r="EV26" s="86"/>
      <c r="EW26" s="86"/>
      <c r="EX26" s="86"/>
      <c r="EY26" s="86"/>
      <c r="EZ26" s="86"/>
      <c r="FA26" s="86"/>
      <c r="FB26" s="86"/>
      <c r="FC26" s="86"/>
      <c r="FD26" s="86"/>
      <c r="FE26" s="86"/>
      <c r="FF26" s="86"/>
      <c r="FG26" s="86"/>
      <c r="FH26" s="86"/>
      <c r="FI26" s="86"/>
      <c r="FJ26" s="86"/>
      <c r="FK26" s="86"/>
      <c r="FL26" s="86"/>
      <c r="FM26" s="86"/>
      <c r="FN26" s="86"/>
      <c r="FO26" s="86"/>
      <c r="FP26" s="86"/>
      <c r="FQ26" s="86"/>
      <c r="FR26" s="86"/>
      <c r="FS26" s="86"/>
      <c r="FT26" s="86"/>
      <c r="FU26" s="86"/>
      <c r="FV26" s="86"/>
      <c r="FW26" s="86"/>
      <c r="FX26" s="86"/>
      <c r="FY26" s="86"/>
      <c r="FZ26" s="86"/>
      <c r="GA26" s="86"/>
      <c r="GB26" s="86"/>
      <c r="GC26" s="86"/>
      <c r="GD26" s="86"/>
      <c r="GE26" s="86"/>
      <c r="GF26" s="86"/>
      <c r="GG26" s="86"/>
      <c r="GH26" s="86"/>
      <c r="GI26" s="86"/>
      <c r="GJ26" s="86"/>
      <c r="GK26" s="86"/>
      <c r="GL26" s="86"/>
      <c r="GM26" s="86"/>
      <c r="GN26" s="86"/>
      <c r="GO26" s="86"/>
      <c r="GP26" s="86"/>
      <c r="GQ26" s="86"/>
      <c r="GR26" s="86"/>
      <c r="GS26" s="86"/>
      <c r="GT26" s="86"/>
      <c r="GU26" s="86"/>
      <c r="GV26" s="86"/>
      <c r="GW26" s="86"/>
      <c r="GX26" s="86"/>
      <c r="GY26" s="86"/>
      <c r="GZ26" s="86"/>
      <c r="HA26" s="86"/>
      <c r="HB26" s="86"/>
      <c r="HC26" s="86"/>
      <c r="HD26" s="86"/>
      <c r="HE26" s="86"/>
      <c r="HF26" s="86"/>
      <c r="HG26" s="86"/>
      <c r="HH26" s="86"/>
      <c r="HI26" s="86"/>
      <c r="HJ26" s="86"/>
      <c r="HK26" s="86"/>
      <c r="HL26" s="86"/>
      <c r="HM26" s="86"/>
      <c r="HN26" s="86"/>
      <c r="HO26" s="86"/>
      <c r="HP26" s="86"/>
      <c r="HQ26" s="86"/>
      <c r="HR26" s="86"/>
      <c r="HS26" s="86"/>
      <c r="HT26" s="86"/>
      <c r="HU26" s="86"/>
      <c r="HV26" s="86"/>
      <c r="HW26" s="86"/>
      <c r="HX26" s="86"/>
      <c r="HY26" s="86"/>
      <c r="HZ26" s="86"/>
      <c r="IA26" s="86"/>
      <c r="IB26" s="86"/>
      <c r="IC26" s="86"/>
      <c r="ID26" s="86"/>
      <c r="IE26" s="86"/>
      <c r="IF26" s="86"/>
      <c r="IG26" s="86"/>
      <c r="IH26" s="86"/>
      <c r="II26" s="86"/>
      <c r="IJ26" s="86"/>
      <c r="IK26" s="86"/>
      <c r="IL26" s="86"/>
      <c r="IM26" s="86"/>
      <c r="IN26" s="86"/>
      <c r="IO26" s="86"/>
      <c r="IP26" s="86"/>
      <c r="IQ26" s="86"/>
      <c r="IR26" s="86"/>
      <c r="IS26" s="86"/>
      <c r="IT26" s="86"/>
      <c r="IU26" s="86"/>
      <c r="IV26" s="86"/>
      <c r="IW26" s="86"/>
    </row>
    <row r="27" spans="1:257" s="204" customFormat="1" ht="18.75" customHeight="1" x14ac:dyDescent="0.3">
      <c r="A27" s="86"/>
      <c r="B27" s="86"/>
      <c r="C27" s="86"/>
      <c r="D27" s="86"/>
      <c r="E27" s="86"/>
      <c r="F27" s="86"/>
      <c r="G27" s="88"/>
      <c r="H27" s="86"/>
      <c r="I27" s="205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6"/>
      <c r="CA27" s="86"/>
      <c r="CB27" s="86"/>
      <c r="CC27" s="86"/>
      <c r="CD27" s="86"/>
      <c r="CE27" s="86"/>
      <c r="CF27" s="86"/>
      <c r="CG27" s="86"/>
      <c r="CH27" s="86"/>
      <c r="CI27" s="86"/>
      <c r="CJ27" s="86"/>
      <c r="CK27" s="86"/>
      <c r="CL27" s="86"/>
      <c r="CM27" s="86"/>
      <c r="CN27" s="86"/>
      <c r="CO27" s="86"/>
      <c r="CP27" s="86"/>
      <c r="CQ27" s="86"/>
      <c r="CR27" s="86"/>
      <c r="CS27" s="86"/>
      <c r="CT27" s="86"/>
      <c r="CU27" s="86"/>
      <c r="CV27" s="86"/>
      <c r="CW27" s="86"/>
      <c r="CX27" s="86"/>
      <c r="CY27" s="86"/>
      <c r="CZ27" s="86"/>
      <c r="DA27" s="86"/>
      <c r="DB27" s="86"/>
      <c r="DC27" s="86"/>
      <c r="DD27" s="86"/>
      <c r="DE27" s="86"/>
      <c r="DF27" s="86"/>
      <c r="DG27" s="86"/>
      <c r="DH27" s="86"/>
      <c r="DI27" s="86"/>
      <c r="DJ27" s="86"/>
      <c r="DK27" s="86"/>
      <c r="DL27" s="86"/>
      <c r="DM27" s="86"/>
      <c r="DN27" s="86"/>
      <c r="DO27" s="86"/>
      <c r="DP27" s="86"/>
      <c r="DQ27" s="86"/>
      <c r="DR27" s="86"/>
      <c r="DS27" s="86"/>
      <c r="DT27" s="86"/>
      <c r="DU27" s="86"/>
      <c r="DV27" s="86"/>
      <c r="DW27" s="86"/>
      <c r="DX27" s="86"/>
      <c r="DY27" s="86"/>
      <c r="DZ27" s="86"/>
      <c r="EA27" s="86"/>
      <c r="EB27" s="86"/>
      <c r="EC27" s="86"/>
      <c r="ED27" s="86"/>
      <c r="EE27" s="86"/>
      <c r="EF27" s="86"/>
      <c r="EG27" s="86"/>
      <c r="EH27" s="86"/>
      <c r="EI27" s="86"/>
      <c r="EJ27" s="86"/>
      <c r="EK27" s="86"/>
      <c r="EL27" s="86"/>
      <c r="EM27" s="86"/>
      <c r="EN27" s="86"/>
      <c r="EO27" s="86"/>
      <c r="EP27" s="86"/>
      <c r="EQ27" s="86"/>
      <c r="ER27" s="86"/>
      <c r="ES27" s="86"/>
      <c r="ET27" s="86"/>
      <c r="EU27" s="86"/>
      <c r="EV27" s="86"/>
      <c r="EW27" s="86"/>
      <c r="EX27" s="86"/>
      <c r="EY27" s="86"/>
      <c r="EZ27" s="86"/>
      <c r="FA27" s="86"/>
      <c r="FB27" s="86"/>
      <c r="FC27" s="86"/>
      <c r="FD27" s="86"/>
      <c r="FE27" s="86"/>
      <c r="FF27" s="86"/>
      <c r="FG27" s="86"/>
      <c r="FH27" s="86"/>
      <c r="FI27" s="86"/>
      <c r="FJ27" s="86"/>
      <c r="FK27" s="86"/>
      <c r="FL27" s="86"/>
      <c r="FM27" s="86"/>
      <c r="FN27" s="86"/>
      <c r="FO27" s="86"/>
      <c r="FP27" s="86"/>
      <c r="FQ27" s="86"/>
      <c r="FR27" s="86"/>
      <c r="FS27" s="86"/>
      <c r="FT27" s="86"/>
      <c r="FU27" s="86"/>
      <c r="FV27" s="86"/>
      <c r="FW27" s="86"/>
      <c r="FX27" s="86"/>
      <c r="FY27" s="86"/>
      <c r="FZ27" s="86"/>
      <c r="GA27" s="86"/>
      <c r="GB27" s="86"/>
      <c r="GC27" s="86"/>
      <c r="GD27" s="86"/>
      <c r="GE27" s="86"/>
      <c r="GF27" s="86"/>
      <c r="GG27" s="86"/>
      <c r="GH27" s="86"/>
      <c r="GI27" s="86"/>
      <c r="GJ27" s="86"/>
      <c r="GK27" s="86"/>
      <c r="GL27" s="86"/>
      <c r="GM27" s="86"/>
      <c r="GN27" s="86"/>
      <c r="GO27" s="86"/>
      <c r="GP27" s="86"/>
      <c r="GQ27" s="86"/>
      <c r="GR27" s="86"/>
      <c r="GS27" s="86"/>
      <c r="GT27" s="86"/>
      <c r="GU27" s="86"/>
      <c r="GV27" s="86"/>
      <c r="GW27" s="86"/>
      <c r="GX27" s="86"/>
      <c r="GY27" s="86"/>
      <c r="GZ27" s="86"/>
      <c r="HA27" s="86"/>
      <c r="HB27" s="86"/>
      <c r="HC27" s="86"/>
      <c r="HD27" s="86"/>
      <c r="HE27" s="86"/>
      <c r="HF27" s="86"/>
      <c r="HG27" s="86"/>
      <c r="HH27" s="86"/>
      <c r="HI27" s="86"/>
      <c r="HJ27" s="86"/>
      <c r="HK27" s="86"/>
      <c r="HL27" s="86"/>
      <c r="HM27" s="86"/>
      <c r="HN27" s="86"/>
      <c r="HO27" s="86"/>
      <c r="HP27" s="86"/>
      <c r="HQ27" s="86"/>
      <c r="HR27" s="86"/>
      <c r="HS27" s="86"/>
      <c r="HT27" s="86"/>
      <c r="HU27" s="86"/>
      <c r="HV27" s="86"/>
      <c r="HW27" s="86"/>
      <c r="HX27" s="86"/>
      <c r="HY27" s="86"/>
      <c r="HZ27" s="86"/>
      <c r="IA27" s="86"/>
      <c r="IB27" s="86"/>
      <c r="IC27" s="86"/>
      <c r="ID27" s="86"/>
      <c r="IE27" s="86"/>
      <c r="IF27" s="86"/>
      <c r="IG27" s="86"/>
      <c r="IH27" s="86"/>
      <c r="II27" s="86"/>
      <c r="IJ27" s="86"/>
      <c r="IK27" s="86"/>
      <c r="IL27" s="86"/>
      <c r="IM27" s="86"/>
      <c r="IN27" s="86"/>
      <c r="IO27" s="86"/>
      <c r="IP27" s="86"/>
      <c r="IQ27" s="86"/>
      <c r="IR27" s="86"/>
      <c r="IS27" s="86"/>
      <c r="IT27" s="86"/>
      <c r="IU27" s="86"/>
      <c r="IV27" s="86"/>
      <c r="IW27" s="86"/>
    </row>
    <row r="28" spans="1:257" s="204" customFormat="1" ht="18.75" customHeight="1" x14ac:dyDescent="0.3">
      <c r="A28" s="86"/>
      <c r="B28" s="86"/>
      <c r="C28" s="86"/>
      <c r="D28" s="86"/>
      <c r="E28" s="86"/>
      <c r="F28" s="86"/>
      <c r="G28" s="86"/>
      <c r="H28" s="210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  <c r="CC28" s="86"/>
      <c r="CD28" s="86"/>
      <c r="CE28" s="86"/>
      <c r="CF28" s="86"/>
      <c r="CG28" s="86"/>
      <c r="CH28" s="86"/>
      <c r="CI28" s="86"/>
      <c r="CJ28" s="86"/>
      <c r="CK28" s="86"/>
      <c r="CL28" s="86"/>
      <c r="CM28" s="86"/>
      <c r="CN28" s="86"/>
      <c r="CO28" s="86"/>
      <c r="CP28" s="86"/>
      <c r="CQ28" s="86"/>
      <c r="CR28" s="86"/>
      <c r="CS28" s="86"/>
      <c r="CT28" s="86"/>
      <c r="CU28" s="86"/>
      <c r="CV28" s="86"/>
      <c r="CW28" s="86"/>
      <c r="CX28" s="86"/>
      <c r="CY28" s="86"/>
      <c r="CZ28" s="86"/>
      <c r="DA28" s="86"/>
      <c r="DB28" s="86"/>
      <c r="DC28" s="86"/>
      <c r="DD28" s="86"/>
      <c r="DE28" s="86"/>
      <c r="DF28" s="86"/>
      <c r="DG28" s="86"/>
      <c r="DH28" s="86"/>
      <c r="DI28" s="86"/>
      <c r="DJ28" s="86"/>
      <c r="DK28" s="86"/>
      <c r="DL28" s="86"/>
      <c r="DM28" s="86"/>
      <c r="DN28" s="86"/>
      <c r="DO28" s="86"/>
      <c r="DP28" s="86"/>
      <c r="DQ28" s="86"/>
      <c r="DR28" s="86"/>
      <c r="DS28" s="86"/>
      <c r="DT28" s="86"/>
      <c r="DU28" s="86"/>
      <c r="DV28" s="86"/>
      <c r="DW28" s="86"/>
      <c r="DX28" s="86"/>
      <c r="DY28" s="86"/>
      <c r="DZ28" s="86"/>
      <c r="EA28" s="86"/>
      <c r="EB28" s="86"/>
      <c r="EC28" s="86"/>
      <c r="ED28" s="86"/>
      <c r="EE28" s="86"/>
      <c r="EF28" s="86"/>
      <c r="EG28" s="86"/>
      <c r="EH28" s="86"/>
      <c r="EI28" s="86"/>
      <c r="EJ28" s="86"/>
      <c r="EK28" s="86"/>
      <c r="EL28" s="86"/>
      <c r="EM28" s="86"/>
      <c r="EN28" s="86"/>
      <c r="EO28" s="86"/>
      <c r="EP28" s="86"/>
      <c r="EQ28" s="86"/>
      <c r="ER28" s="86"/>
      <c r="ES28" s="86"/>
      <c r="ET28" s="86"/>
      <c r="EU28" s="86"/>
      <c r="EV28" s="86"/>
      <c r="EW28" s="86"/>
      <c r="EX28" s="86"/>
      <c r="EY28" s="86"/>
      <c r="EZ28" s="86"/>
      <c r="FA28" s="86"/>
      <c r="FB28" s="86"/>
      <c r="FC28" s="86"/>
      <c r="FD28" s="86"/>
      <c r="FE28" s="86"/>
      <c r="FF28" s="86"/>
      <c r="FG28" s="86"/>
      <c r="FH28" s="86"/>
      <c r="FI28" s="86"/>
      <c r="FJ28" s="86"/>
      <c r="FK28" s="86"/>
      <c r="FL28" s="86"/>
      <c r="FM28" s="86"/>
      <c r="FN28" s="86"/>
      <c r="FO28" s="86"/>
      <c r="FP28" s="86"/>
      <c r="FQ28" s="86"/>
      <c r="FR28" s="86"/>
      <c r="FS28" s="86"/>
      <c r="FT28" s="86"/>
      <c r="FU28" s="86"/>
      <c r="FV28" s="86"/>
      <c r="FW28" s="86"/>
      <c r="FX28" s="86"/>
      <c r="FY28" s="86"/>
      <c r="FZ28" s="86"/>
      <c r="GA28" s="86"/>
      <c r="GB28" s="86"/>
      <c r="GC28" s="86"/>
      <c r="GD28" s="86"/>
      <c r="GE28" s="86"/>
      <c r="GF28" s="86"/>
      <c r="GG28" s="86"/>
      <c r="GH28" s="86"/>
      <c r="GI28" s="86"/>
      <c r="GJ28" s="86"/>
      <c r="GK28" s="86"/>
      <c r="GL28" s="86"/>
      <c r="GM28" s="86"/>
      <c r="GN28" s="86"/>
      <c r="GO28" s="86"/>
      <c r="GP28" s="86"/>
      <c r="GQ28" s="86"/>
      <c r="GR28" s="86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  <c r="IJ28" s="86"/>
      <c r="IK28" s="86"/>
      <c r="IL28" s="86"/>
      <c r="IM28" s="86"/>
      <c r="IN28" s="86"/>
      <c r="IO28" s="86"/>
      <c r="IP28" s="86"/>
      <c r="IQ28" s="86"/>
      <c r="IR28" s="86"/>
      <c r="IS28" s="86"/>
      <c r="IT28" s="86"/>
      <c r="IU28" s="86"/>
      <c r="IV28" s="86"/>
      <c r="IW28" s="86"/>
    </row>
    <row r="29" spans="1:257" s="204" customFormat="1" x14ac:dyDescent="0.3">
      <c r="A29" s="86"/>
      <c r="B29" s="86"/>
      <c r="C29" s="86"/>
      <c r="D29" s="86"/>
      <c r="E29" s="86"/>
      <c r="F29" s="90"/>
      <c r="G29" s="90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BO29" s="86"/>
      <c r="BP29" s="86"/>
      <c r="BQ29" s="86"/>
      <c r="BR29" s="86"/>
      <c r="BS29" s="86"/>
      <c r="BT29" s="86"/>
      <c r="BU29" s="86"/>
      <c r="BV29" s="86"/>
      <c r="BW29" s="86"/>
      <c r="BX29" s="86"/>
      <c r="BY29" s="86"/>
      <c r="BZ29" s="86"/>
      <c r="CA29" s="86"/>
      <c r="CB29" s="86"/>
      <c r="CC29" s="86"/>
      <c r="CD29" s="86"/>
      <c r="CE29" s="86"/>
      <c r="CF29" s="86"/>
      <c r="CG29" s="86"/>
      <c r="CH29" s="86"/>
      <c r="CI29" s="86"/>
      <c r="CJ29" s="86"/>
      <c r="CK29" s="86"/>
      <c r="CL29" s="86"/>
      <c r="CM29" s="86"/>
      <c r="CN29" s="86"/>
      <c r="CO29" s="86"/>
      <c r="CP29" s="86"/>
      <c r="CQ29" s="86"/>
      <c r="CR29" s="86"/>
      <c r="CS29" s="86"/>
      <c r="CT29" s="86"/>
      <c r="CU29" s="86"/>
      <c r="CV29" s="86"/>
      <c r="CW29" s="86"/>
      <c r="CX29" s="86"/>
      <c r="CY29" s="86"/>
      <c r="CZ29" s="86"/>
      <c r="DA29" s="86"/>
      <c r="DB29" s="86"/>
      <c r="DC29" s="86"/>
      <c r="DD29" s="86"/>
      <c r="DE29" s="86"/>
      <c r="DF29" s="86"/>
      <c r="DG29" s="86"/>
      <c r="DH29" s="86"/>
      <c r="DI29" s="86"/>
      <c r="DJ29" s="86"/>
      <c r="DK29" s="86"/>
      <c r="DL29" s="86"/>
      <c r="DM29" s="86"/>
      <c r="DN29" s="86"/>
      <c r="DO29" s="86"/>
      <c r="DP29" s="86"/>
      <c r="DQ29" s="86"/>
      <c r="DR29" s="86"/>
      <c r="DS29" s="86"/>
      <c r="DT29" s="86"/>
      <c r="DU29" s="86"/>
      <c r="DV29" s="86"/>
      <c r="DW29" s="86"/>
      <c r="DX29" s="86"/>
      <c r="DY29" s="86"/>
      <c r="DZ29" s="86"/>
      <c r="EA29" s="86"/>
      <c r="EB29" s="86"/>
      <c r="EC29" s="86"/>
      <c r="ED29" s="86"/>
      <c r="EE29" s="86"/>
      <c r="EF29" s="86"/>
      <c r="EG29" s="86"/>
      <c r="EH29" s="86"/>
      <c r="EI29" s="86"/>
      <c r="EJ29" s="86"/>
      <c r="EK29" s="86"/>
      <c r="EL29" s="86"/>
      <c r="EM29" s="86"/>
      <c r="EN29" s="86"/>
      <c r="EO29" s="86"/>
      <c r="EP29" s="86"/>
      <c r="EQ29" s="86"/>
      <c r="ER29" s="86"/>
      <c r="ES29" s="86"/>
      <c r="ET29" s="86"/>
      <c r="EU29" s="86"/>
      <c r="EV29" s="86"/>
      <c r="EW29" s="86"/>
      <c r="EX29" s="86"/>
      <c r="EY29" s="86"/>
      <c r="EZ29" s="86"/>
      <c r="FA29" s="86"/>
      <c r="FB29" s="86"/>
      <c r="FC29" s="86"/>
      <c r="FD29" s="86"/>
      <c r="FE29" s="86"/>
      <c r="FF29" s="86"/>
      <c r="FG29" s="86"/>
      <c r="FH29" s="86"/>
      <c r="FI29" s="86"/>
      <c r="FJ29" s="86"/>
      <c r="FK29" s="86"/>
      <c r="FL29" s="86"/>
      <c r="FM29" s="86"/>
      <c r="FN29" s="86"/>
      <c r="FO29" s="86"/>
      <c r="FP29" s="86"/>
      <c r="FQ29" s="86"/>
      <c r="FR29" s="86"/>
      <c r="FS29" s="86"/>
      <c r="FT29" s="86"/>
      <c r="FU29" s="86"/>
      <c r="FV29" s="86"/>
      <c r="FW29" s="86"/>
      <c r="FX29" s="86"/>
      <c r="FY29" s="86"/>
      <c r="FZ29" s="86"/>
      <c r="GA29" s="86"/>
      <c r="GB29" s="86"/>
      <c r="GC29" s="86"/>
      <c r="GD29" s="86"/>
      <c r="GE29" s="86"/>
      <c r="GF29" s="86"/>
      <c r="GG29" s="86"/>
      <c r="GH29" s="86"/>
      <c r="GI29" s="86"/>
      <c r="GJ29" s="86"/>
      <c r="GK29" s="86"/>
      <c r="GL29" s="86"/>
      <c r="GM29" s="86"/>
      <c r="GN29" s="86"/>
      <c r="GO29" s="86"/>
      <c r="GP29" s="86"/>
      <c r="GQ29" s="86"/>
      <c r="GR29" s="86"/>
      <c r="GS29" s="86"/>
      <c r="GT29" s="86"/>
      <c r="GU29" s="86"/>
      <c r="GV29" s="86"/>
      <c r="GW29" s="86"/>
      <c r="GX29" s="86"/>
      <c r="GY29" s="86"/>
      <c r="GZ29" s="86"/>
      <c r="HA29" s="86"/>
      <c r="HB29" s="86"/>
      <c r="HC29" s="86"/>
      <c r="HD29" s="86"/>
      <c r="HE29" s="86"/>
      <c r="HF29" s="86"/>
      <c r="HG29" s="86"/>
      <c r="HH29" s="86"/>
      <c r="HI29" s="86"/>
      <c r="HJ29" s="86"/>
      <c r="HK29" s="86"/>
      <c r="HL29" s="86"/>
      <c r="HM29" s="86"/>
      <c r="HN29" s="86"/>
      <c r="HO29" s="86"/>
      <c r="HP29" s="86"/>
      <c r="HQ29" s="86"/>
      <c r="HR29" s="86"/>
      <c r="HS29" s="86"/>
      <c r="HT29" s="86"/>
      <c r="HU29" s="86"/>
      <c r="HV29" s="86"/>
      <c r="HW29" s="86"/>
      <c r="HX29" s="86"/>
      <c r="HY29" s="86"/>
      <c r="HZ29" s="86"/>
      <c r="IA29" s="86"/>
      <c r="IB29" s="86"/>
      <c r="IC29" s="86"/>
      <c r="ID29" s="86"/>
      <c r="IE29" s="86"/>
      <c r="IF29" s="86"/>
      <c r="IG29" s="86"/>
      <c r="IH29" s="86"/>
      <c r="II29" s="86"/>
      <c r="IJ29" s="86"/>
      <c r="IK29" s="86"/>
      <c r="IL29" s="86"/>
      <c r="IM29" s="86"/>
      <c r="IN29" s="86"/>
      <c r="IO29" s="86"/>
      <c r="IP29" s="86"/>
      <c r="IQ29" s="86"/>
      <c r="IR29" s="86"/>
      <c r="IS29" s="86"/>
      <c r="IT29" s="86"/>
      <c r="IU29" s="86"/>
      <c r="IV29" s="86"/>
      <c r="IW29" s="86"/>
    </row>
    <row r="30" spans="1:257" s="204" customFormat="1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86"/>
      <c r="CJ30" s="86"/>
      <c r="CK30" s="86"/>
      <c r="CL30" s="86"/>
      <c r="CM30" s="86"/>
      <c r="CN30" s="86"/>
      <c r="CO30" s="86"/>
      <c r="CP30" s="86"/>
      <c r="CQ30" s="86"/>
      <c r="CR30" s="86"/>
      <c r="CS30" s="86"/>
      <c r="CT30" s="86"/>
      <c r="CU30" s="86"/>
      <c r="CV30" s="86"/>
      <c r="CW30" s="86"/>
      <c r="CX30" s="86"/>
      <c r="CY30" s="86"/>
      <c r="CZ30" s="86"/>
      <c r="DA30" s="86"/>
      <c r="DB30" s="86"/>
      <c r="DC30" s="86"/>
      <c r="DD30" s="86"/>
      <c r="DE30" s="86"/>
      <c r="DF30" s="86"/>
      <c r="DG30" s="86"/>
      <c r="DH30" s="86"/>
      <c r="DI30" s="86"/>
      <c r="DJ30" s="86"/>
      <c r="DK30" s="86"/>
      <c r="DL30" s="86"/>
      <c r="DM30" s="86"/>
      <c r="DN30" s="86"/>
      <c r="DO30" s="86"/>
      <c r="DP30" s="86"/>
      <c r="DQ30" s="86"/>
      <c r="DR30" s="86"/>
      <c r="DS30" s="86"/>
      <c r="DT30" s="86"/>
      <c r="DU30" s="86"/>
      <c r="DV30" s="86"/>
      <c r="DW30" s="86"/>
      <c r="DX30" s="86"/>
      <c r="DY30" s="86"/>
      <c r="DZ30" s="86"/>
      <c r="EA30" s="86"/>
      <c r="EB30" s="86"/>
      <c r="EC30" s="86"/>
      <c r="ED30" s="86"/>
      <c r="EE30" s="86"/>
      <c r="EF30" s="86"/>
      <c r="EG30" s="86"/>
      <c r="EH30" s="86"/>
      <c r="EI30" s="86"/>
      <c r="EJ30" s="86"/>
      <c r="EK30" s="86"/>
      <c r="EL30" s="86"/>
      <c r="EM30" s="86"/>
      <c r="EN30" s="86"/>
      <c r="EO30" s="86"/>
      <c r="EP30" s="86"/>
      <c r="EQ30" s="86"/>
      <c r="ER30" s="86"/>
      <c r="ES30" s="86"/>
      <c r="ET30" s="86"/>
      <c r="EU30" s="86"/>
      <c r="EV30" s="86"/>
      <c r="EW30" s="86"/>
      <c r="EX30" s="86"/>
      <c r="EY30" s="86"/>
      <c r="EZ30" s="86"/>
      <c r="FA30" s="86"/>
      <c r="FB30" s="86"/>
      <c r="FC30" s="86"/>
      <c r="FD30" s="86"/>
      <c r="FE30" s="86"/>
      <c r="FF30" s="86"/>
      <c r="FG30" s="86"/>
      <c r="FH30" s="86"/>
      <c r="FI30" s="86"/>
      <c r="FJ30" s="86"/>
      <c r="FK30" s="86"/>
      <c r="FL30" s="86"/>
      <c r="FM30" s="86"/>
      <c r="FN30" s="86"/>
      <c r="FO30" s="86"/>
      <c r="FP30" s="86"/>
      <c r="FQ30" s="86"/>
      <c r="FR30" s="86"/>
      <c r="FS30" s="86"/>
      <c r="FT30" s="86"/>
      <c r="FU30" s="86"/>
      <c r="FV30" s="86"/>
      <c r="FW30" s="86"/>
      <c r="FX30" s="86"/>
      <c r="FY30" s="86"/>
      <c r="FZ30" s="86"/>
      <c r="GA30" s="86"/>
      <c r="GB30" s="86"/>
      <c r="GC30" s="86"/>
      <c r="GD30" s="86"/>
      <c r="GE30" s="86"/>
      <c r="GF30" s="86"/>
      <c r="GG30" s="86"/>
      <c r="GH30" s="86"/>
      <c r="GI30" s="86"/>
      <c r="GJ30" s="86"/>
      <c r="GK30" s="86"/>
      <c r="GL30" s="86"/>
      <c r="GM30" s="86"/>
      <c r="GN30" s="86"/>
      <c r="GO30" s="86"/>
      <c r="GP30" s="86"/>
      <c r="GQ30" s="86"/>
      <c r="GR30" s="86"/>
      <c r="GS30" s="86"/>
      <c r="GT30" s="86"/>
      <c r="GU30" s="86"/>
      <c r="GV30" s="86"/>
      <c r="GW30" s="86"/>
      <c r="GX30" s="86"/>
      <c r="GY30" s="86"/>
      <c r="GZ30" s="86"/>
      <c r="HA30" s="86"/>
      <c r="HB30" s="86"/>
      <c r="HC30" s="86"/>
      <c r="HD30" s="86"/>
      <c r="HE30" s="86"/>
      <c r="HF30" s="86"/>
      <c r="HG30" s="86"/>
      <c r="HH30" s="86"/>
      <c r="HI30" s="86"/>
      <c r="HJ30" s="86"/>
      <c r="HK30" s="86"/>
      <c r="HL30" s="86"/>
      <c r="HM30" s="86"/>
      <c r="HN30" s="86"/>
      <c r="HO30" s="86"/>
      <c r="HP30" s="86"/>
      <c r="HQ30" s="86"/>
      <c r="HR30" s="86"/>
      <c r="HS30" s="86"/>
      <c r="HT30" s="86"/>
      <c r="HU30" s="86"/>
      <c r="HV30" s="86"/>
      <c r="HW30" s="86"/>
      <c r="HX30" s="86"/>
      <c r="HY30" s="86"/>
      <c r="HZ30" s="86"/>
      <c r="IA30" s="86"/>
      <c r="IB30" s="86"/>
      <c r="IC30" s="86"/>
      <c r="ID30" s="86"/>
      <c r="IE30" s="86"/>
      <c r="IF30" s="86"/>
      <c r="IG30" s="86"/>
      <c r="IH30" s="86"/>
      <c r="II30" s="86"/>
      <c r="IJ30" s="86"/>
      <c r="IK30" s="86"/>
      <c r="IL30" s="86"/>
      <c r="IM30" s="86"/>
      <c r="IN30" s="86"/>
      <c r="IO30" s="86"/>
      <c r="IP30" s="86"/>
      <c r="IQ30" s="86"/>
      <c r="IR30" s="86"/>
      <c r="IS30" s="86"/>
      <c r="IT30" s="86"/>
      <c r="IU30" s="86"/>
      <c r="IV30" s="86"/>
      <c r="IW30" s="86"/>
    </row>
    <row r="31" spans="1:257" s="204" customFormat="1" x14ac:dyDescent="0.3">
      <c r="A31" s="86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6"/>
      <c r="CC31" s="86"/>
      <c r="CD31" s="86"/>
      <c r="CE31" s="86"/>
      <c r="CF31" s="86"/>
      <c r="CG31" s="86"/>
      <c r="CH31" s="86"/>
      <c r="CI31" s="86"/>
      <c r="CJ31" s="86"/>
      <c r="CK31" s="86"/>
      <c r="CL31" s="86"/>
      <c r="CM31" s="86"/>
      <c r="CN31" s="86"/>
      <c r="CO31" s="86"/>
      <c r="CP31" s="86"/>
      <c r="CQ31" s="86"/>
      <c r="CR31" s="86"/>
      <c r="CS31" s="86"/>
      <c r="CT31" s="86"/>
      <c r="CU31" s="86"/>
      <c r="CV31" s="86"/>
      <c r="CW31" s="86"/>
      <c r="CX31" s="86"/>
      <c r="CY31" s="86"/>
      <c r="CZ31" s="86"/>
      <c r="DA31" s="86"/>
      <c r="DB31" s="86"/>
      <c r="DC31" s="86"/>
      <c r="DD31" s="86"/>
      <c r="DE31" s="86"/>
      <c r="DF31" s="86"/>
      <c r="DG31" s="86"/>
      <c r="DH31" s="86"/>
      <c r="DI31" s="86"/>
      <c r="DJ31" s="86"/>
      <c r="DK31" s="86"/>
      <c r="DL31" s="86"/>
      <c r="DM31" s="86"/>
      <c r="DN31" s="86"/>
      <c r="DO31" s="86"/>
      <c r="DP31" s="86"/>
      <c r="DQ31" s="86"/>
      <c r="DR31" s="86"/>
      <c r="DS31" s="86"/>
      <c r="DT31" s="86"/>
      <c r="DU31" s="86"/>
      <c r="DV31" s="86"/>
      <c r="DW31" s="86"/>
      <c r="DX31" s="86"/>
      <c r="DY31" s="86"/>
      <c r="DZ31" s="86"/>
      <c r="EA31" s="86"/>
      <c r="EB31" s="86"/>
      <c r="EC31" s="86"/>
      <c r="ED31" s="86"/>
      <c r="EE31" s="86"/>
      <c r="EF31" s="86"/>
      <c r="EG31" s="86"/>
      <c r="EH31" s="86"/>
      <c r="EI31" s="86"/>
      <c r="EJ31" s="86"/>
      <c r="EK31" s="86"/>
      <c r="EL31" s="86"/>
      <c r="EM31" s="86"/>
      <c r="EN31" s="86"/>
      <c r="EO31" s="86"/>
      <c r="EP31" s="86"/>
      <c r="EQ31" s="86"/>
      <c r="ER31" s="86"/>
      <c r="ES31" s="86"/>
      <c r="ET31" s="86"/>
      <c r="EU31" s="86"/>
      <c r="EV31" s="86"/>
      <c r="EW31" s="86"/>
      <c r="EX31" s="86"/>
      <c r="EY31" s="86"/>
      <c r="EZ31" s="86"/>
      <c r="FA31" s="86"/>
      <c r="FB31" s="86"/>
      <c r="FC31" s="86"/>
      <c r="FD31" s="86"/>
      <c r="FE31" s="86"/>
      <c r="FF31" s="86"/>
      <c r="FG31" s="86"/>
      <c r="FH31" s="86"/>
      <c r="FI31" s="86"/>
      <c r="FJ31" s="86"/>
      <c r="FK31" s="86"/>
      <c r="FL31" s="86"/>
      <c r="FM31" s="86"/>
      <c r="FN31" s="86"/>
      <c r="FO31" s="86"/>
      <c r="FP31" s="86"/>
      <c r="FQ31" s="86"/>
      <c r="FR31" s="86"/>
      <c r="FS31" s="86"/>
      <c r="FT31" s="86"/>
      <c r="FU31" s="86"/>
      <c r="FV31" s="86"/>
      <c r="FW31" s="86"/>
      <c r="FX31" s="86"/>
      <c r="FY31" s="86"/>
      <c r="FZ31" s="86"/>
      <c r="GA31" s="86"/>
      <c r="GB31" s="86"/>
      <c r="GC31" s="86"/>
      <c r="GD31" s="86"/>
      <c r="GE31" s="86"/>
      <c r="GF31" s="86"/>
      <c r="GG31" s="86"/>
      <c r="GH31" s="86"/>
      <c r="GI31" s="86"/>
      <c r="GJ31" s="86"/>
      <c r="GK31" s="86"/>
      <c r="GL31" s="86"/>
      <c r="GM31" s="86"/>
      <c r="GN31" s="86"/>
      <c r="GO31" s="86"/>
      <c r="GP31" s="86"/>
      <c r="GQ31" s="86"/>
      <c r="GR31" s="86"/>
      <c r="GS31" s="86"/>
      <c r="GT31" s="86"/>
      <c r="GU31" s="86"/>
      <c r="GV31" s="86"/>
      <c r="GW31" s="86"/>
      <c r="GX31" s="86"/>
      <c r="GY31" s="86"/>
      <c r="GZ31" s="86"/>
      <c r="HA31" s="86"/>
      <c r="HB31" s="86"/>
      <c r="HC31" s="86"/>
      <c r="HD31" s="86"/>
      <c r="HE31" s="86"/>
      <c r="HF31" s="86"/>
      <c r="HG31" s="86"/>
      <c r="HH31" s="86"/>
      <c r="HI31" s="86"/>
      <c r="HJ31" s="86"/>
      <c r="HK31" s="86"/>
      <c r="HL31" s="86"/>
      <c r="HM31" s="86"/>
      <c r="HN31" s="86"/>
      <c r="HO31" s="86"/>
      <c r="HP31" s="86"/>
      <c r="HQ31" s="86"/>
      <c r="HR31" s="86"/>
      <c r="HS31" s="86"/>
      <c r="HT31" s="86"/>
      <c r="HU31" s="86"/>
      <c r="HV31" s="86"/>
      <c r="HW31" s="86"/>
      <c r="HX31" s="86"/>
      <c r="HY31" s="86"/>
      <c r="HZ31" s="86"/>
      <c r="IA31" s="86"/>
      <c r="IB31" s="86"/>
      <c r="IC31" s="86"/>
      <c r="ID31" s="86"/>
      <c r="IE31" s="86"/>
      <c r="IF31" s="86"/>
      <c r="IG31" s="86"/>
      <c r="IH31" s="86"/>
      <c r="II31" s="86"/>
      <c r="IJ31" s="86"/>
      <c r="IK31" s="86"/>
      <c r="IL31" s="86"/>
      <c r="IM31" s="86"/>
      <c r="IN31" s="86"/>
      <c r="IO31" s="86"/>
      <c r="IP31" s="86"/>
      <c r="IQ31" s="86"/>
      <c r="IR31" s="86"/>
      <c r="IS31" s="86"/>
      <c r="IT31" s="86"/>
      <c r="IU31" s="86"/>
      <c r="IV31" s="86"/>
      <c r="IW31" s="86"/>
    </row>
    <row r="32" spans="1:257" s="204" customFormat="1" x14ac:dyDescent="0.3">
      <c r="A32" s="86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6"/>
      <c r="BQ32" s="86"/>
      <c r="BR32" s="86"/>
      <c r="BS32" s="86"/>
      <c r="BT32" s="86"/>
      <c r="BU32" s="86"/>
      <c r="BV32" s="86"/>
      <c r="BW32" s="86"/>
      <c r="BX32" s="86"/>
      <c r="BY32" s="86"/>
      <c r="BZ32" s="86"/>
      <c r="CA32" s="86"/>
      <c r="CB32" s="86"/>
      <c r="CC32" s="86"/>
      <c r="CD32" s="86"/>
      <c r="CE32" s="86"/>
      <c r="CF32" s="86"/>
      <c r="CG32" s="86"/>
      <c r="CH32" s="86"/>
      <c r="CI32" s="86"/>
      <c r="CJ32" s="86"/>
      <c r="CK32" s="86"/>
      <c r="CL32" s="86"/>
      <c r="CM32" s="86"/>
      <c r="CN32" s="86"/>
      <c r="CO32" s="86"/>
      <c r="CP32" s="86"/>
      <c r="CQ32" s="86"/>
      <c r="CR32" s="86"/>
      <c r="CS32" s="86"/>
      <c r="CT32" s="86"/>
      <c r="CU32" s="86"/>
      <c r="CV32" s="86"/>
      <c r="CW32" s="86"/>
      <c r="CX32" s="86"/>
      <c r="CY32" s="86"/>
      <c r="CZ32" s="86"/>
      <c r="DA32" s="86"/>
      <c r="DB32" s="86"/>
      <c r="DC32" s="86"/>
      <c r="DD32" s="86"/>
      <c r="DE32" s="86"/>
      <c r="DF32" s="86"/>
      <c r="DG32" s="86"/>
      <c r="DH32" s="86"/>
      <c r="DI32" s="86"/>
      <c r="DJ32" s="86"/>
      <c r="DK32" s="86"/>
      <c r="DL32" s="86"/>
      <c r="DM32" s="86"/>
      <c r="DN32" s="86"/>
      <c r="DO32" s="86"/>
      <c r="DP32" s="86"/>
      <c r="DQ32" s="86"/>
      <c r="DR32" s="86"/>
      <c r="DS32" s="86"/>
      <c r="DT32" s="86"/>
      <c r="DU32" s="86"/>
      <c r="DV32" s="86"/>
      <c r="DW32" s="86"/>
      <c r="DX32" s="86"/>
      <c r="DY32" s="86"/>
      <c r="DZ32" s="86"/>
      <c r="EA32" s="86"/>
      <c r="EB32" s="86"/>
      <c r="EC32" s="86"/>
      <c r="ED32" s="86"/>
      <c r="EE32" s="86"/>
      <c r="EF32" s="86"/>
      <c r="EG32" s="86"/>
      <c r="EH32" s="86"/>
      <c r="EI32" s="86"/>
      <c r="EJ32" s="86"/>
      <c r="EK32" s="86"/>
      <c r="EL32" s="86"/>
      <c r="EM32" s="86"/>
      <c r="EN32" s="86"/>
      <c r="EO32" s="86"/>
      <c r="EP32" s="86"/>
      <c r="EQ32" s="86"/>
      <c r="ER32" s="86"/>
      <c r="ES32" s="86"/>
      <c r="ET32" s="86"/>
      <c r="EU32" s="86"/>
      <c r="EV32" s="86"/>
      <c r="EW32" s="86"/>
      <c r="EX32" s="86"/>
      <c r="EY32" s="86"/>
      <c r="EZ32" s="86"/>
      <c r="FA32" s="86"/>
      <c r="FB32" s="86"/>
      <c r="FC32" s="86"/>
      <c r="FD32" s="86"/>
      <c r="FE32" s="86"/>
      <c r="FF32" s="86"/>
      <c r="FG32" s="86"/>
      <c r="FH32" s="86"/>
      <c r="FI32" s="86"/>
      <c r="FJ32" s="86"/>
      <c r="FK32" s="86"/>
      <c r="FL32" s="86"/>
      <c r="FM32" s="86"/>
      <c r="FN32" s="86"/>
      <c r="FO32" s="86"/>
      <c r="FP32" s="86"/>
      <c r="FQ32" s="86"/>
      <c r="FR32" s="86"/>
      <c r="FS32" s="86"/>
      <c r="FT32" s="86"/>
      <c r="FU32" s="86"/>
      <c r="FV32" s="86"/>
      <c r="FW32" s="86"/>
      <c r="FX32" s="86"/>
      <c r="FY32" s="86"/>
      <c r="FZ32" s="86"/>
      <c r="GA32" s="86"/>
      <c r="GB32" s="86"/>
      <c r="GC32" s="86"/>
      <c r="GD32" s="86"/>
      <c r="GE32" s="86"/>
      <c r="GF32" s="86"/>
      <c r="GG32" s="86"/>
      <c r="GH32" s="86"/>
      <c r="GI32" s="86"/>
      <c r="GJ32" s="86"/>
      <c r="GK32" s="86"/>
      <c r="GL32" s="86"/>
      <c r="GM32" s="86"/>
      <c r="GN32" s="86"/>
      <c r="GO32" s="86"/>
      <c r="GP32" s="86"/>
      <c r="GQ32" s="86"/>
      <c r="GR32" s="86"/>
      <c r="GS32" s="86"/>
      <c r="GT32" s="86"/>
      <c r="GU32" s="86"/>
      <c r="GV32" s="86"/>
      <c r="GW32" s="86"/>
      <c r="GX32" s="86"/>
      <c r="GY32" s="86"/>
      <c r="GZ32" s="86"/>
      <c r="HA32" s="86"/>
      <c r="HB32" s="86"/>
      <c r="HC32" s="86"/>
      <c r="HD32" s="86"/>
      <c r="HE32" s="86"/>
      <c r="HF32" s="86"/>
      <c r="HG32" s="86"/>
      <c r="HH32" s="86"/>
      <c r="HI32" s="86"/>
      <c r="HJ32" s="86"/>
      <c r="HK32" s="86"/>
      <c r="HL32" s="86"/>
      <c r="HM32" s="86"/>
      <c r="HN32" s="86"/>
      <c r="HO32" s="86"/>
      <c r="HP32" s="86"/>
      <c r="HQ32" s="86"/>
      <c r="HR32" s="86"/>
      <c r="HS32" s="86"/>
      <c r="HT32" s="86"/>
      <c r="HU32" s="86"/>
      <c r="HV32" s="86"/>
      <c r="HW32" s="86"/>
      <c r="HX32" s="86"/>
      <c r="HY32" s="86"/>
      <c r="HZ32" s="86"/>
      <c r="IA32" s="86"/>
      <c r="IB32" s="86"/>
      <c r="IC32" s="86"/>
      <c r="ID32" s="86"/>
      <c r="IE32" s="86"/>
      <c r="IF32" s="86"/>
      <c r="IG32" s="86"/>
      <c r="IH32" s="86"/>
      <c r="II32" s="86"/>
      <c r="IJ32" s="86"/>
      <c r="IK32" s="86"/>
      <c r="IL32" s="86"/>
      <c r="IM32" s="86"/>
      <c r="IN32" s="86"/>
      <c r="IO32" s="86"/>
      <c r="IP32" s="86"/>
      <c r="IQ32" s="86"/>
      <c r="IR32" s="86"/>
      <c r="IS32" s="86"/>
      <c r="IT32" s="86"/>
      <c r="IU32" s="86"/>
      <c r="IV32" s="86"/>
      <c r="IW32" s="86"/>
    </row>
    <row r="33" spans="1:257" s="204" customFormat="1" x14ac:dyDescent="0.3">
      <c r="A33" s="86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6"/>
      <c r="BX33" s="86"/>
      <c r="BY33" s="86"/>
      <c r="BZ33" s="86"/>
      <c r="CA33" s="86"/>
      <c r="CB33" s="86"/>
      <c r="CC33" s="86"/>
      <c r="CD33" s="86"/>
      <c r="CE33" s="86"/>
      <c r="CF33" s="86"/>
      <c r="CG33" s="86"/>
      <c r="CH33" s="86"/>
      <c r="CI33" s="86"/>
      <c r="CJ33" s="86"/>
      <c r="CK33" s="86"/>
      <c r="CL33" s="86"/>
      <c r="CM33" s="86"/>
      <c r="CN33" s="86"/>
      <c r="CO33" s="86"/>
      <c r="CP33" s="86"/>
      <c r="CQ33" s="86"/>
      <c r="CR33" s="86"/>
      <c r="CS33" s="86"/>
      <c r="CT33" s="86"/>
      <c r="CU33" s="86"/>
      <c r="CV33" s="86"/>
      <c r="CW33" s="86"/>
      <c r="CX33" s="86"/>
      <c r="CY33" s="86"/>
      <c r="CZ33" s="86"/>
      <c r="DA33" s="86"/>
      <c r="DB33" s="86"/>
      <c r="DC33" s="86"/>
      <c r="DD33" s="86"/>
      <c r="DE33" s="86"/>
      <c r="DF33" s="86"/>
      <c r="DG33" s="86"/>
      <c r="DH33" s="86"/>
      <c r="DI33" s="86"/>
      <c r="DJ33" s="86"/>
      <c r="DK33" s="86"/>
      <c r="DL33" s="86"/>
      <c r="DM33" s="86"/>
      <c r="DN33" s="86"/>
      <c r="DO33" s="86"/>
      <c r="DP33" s="86"/>
      <c r="DQ33" s="86"/>
      <c r="DR33" s="86"/>
      <c r="DS33" s="86"/>
      <c r="DT33" s="86"/>
      <c r="DU33" s="86"/>
      <c r="DV33" s="86"/>
      <c r="DW33" s="86"/>
      <c r="DX33" s="86"/>
      <c r="DY33" s="86"/>
      <c r="DZ33" s="86"/>
      <c r="EA33" s="86"/>
      <c r="EB33" s="86"/>
      <c r="EC33" s="86"/>
      <c r="ED33" s="86"/>
      <c r="EE33" s="86"/>
      <c r="EF33" s="86"/>
      <c r="EG33" s="86"/>
      <c r="EH33" s="86"/>
      <c r="EI33" s="86"/>
      <c r="EJ33" s="86"/>
      <c r="EK33" s="86"/>
      <c r="EL33" s="86"/>
      <c r="EM33" s="86"/>
      <c r="EN33" s="86"/>
      <c r="EO33" s="86"/>
      <c r="EP33" s="86"/>
      <c r="EQ33" s="86"/>
      <c r="ER33" s="86"/>
      <c r="ES33" s="86"/>
      <c r="ET33" s="86"/>
      <c r="EU33" s="86"/>
      <c r="EV33" s="86"/>
      <c r="EW33" s="86"/>
      <c r="EX33" s="86"/>
      <c r="EY33" s="86"/>
      <c r="EZ33" s="86"/>
      <c r="FA33" s="86"/>
      <c r="FB33" s="86"/>
      <c r="FC33" s="86"/>
      <c r="FD33" s="86"/>
      <c r="FE33" s="86"/>
      <c r="FF33" s="86"/>
      <c r="FG33" s="86"/>
      <c r="FH33" s="86"/>
      <c r="FI33" s="86"/>
      <c r="FJ33" s="86"/>
      <c r="FK33" s="86"/>
      <c r="FL33" s="86"/>
      <c r="FM33" s="86"/>
      <c r="FN33" s="86"/>
      <c r="FO33" s="86"/>
      <c r="FP33" s="86"/>
      <c r="FQ33" s="86"/>
      <c r="FR33" s="86"/>
      <c r="FS33" s="86"/>
      <c r="FT33" s="86"/>
      <c r="FU33" s="86"/>
      <c r="FV33" s="86"/>
      <c r="FW33" s="86"/>
      <c r="FX33" s="86"/>
      <c r="FY33" s="86"/>
      <c r="FZ33" s="86"/>
      <c r="GA33" s="86"/>
      <c r="GB33" s="86"/>
      <c r="GC33" s="86"/>
      <c r="GD33" s="86"/>
      <c r="GE33" s="86"/>
      <c r="GF33" s="86"/>
      <c r="GG33" s="86"/>
      <c r="GH33" s="86"/>
      <c r="GI33" s="86"/>
      <c r="GJ33" s="86"/>
      <c r="GK33" s="86"/>
      <c r="GL33" s="86"/>
      <c r="GM33" s="86"/>
      <c r="GN33" s="86"/>
      <c r="GO33" s="86"/>
      <c r="GP33" s="86"/>
      <c r="GQ33" s="86"/>
      <c r="GR33" s="86"/>
      <c r="GS33" s="86"/>
      <c r="GT33" s="86"/>
      <c r="GU33" s="86"/>
      <c r="GV33" s="86"/>
      <c r="GW33" s="86"/>
      <c r="GX33" s="86"/>
      <c r="GY33" s="86"/>
      <c r="GZ33" s="86"/>
      <c r="HA33" s="86"/>
      <c r="HB33" s="86"/>
      <c r="HC33" s="86"/>
      <c r="HD33" s="86"/>
      <c r="HE33" s="86"/>
      <c r="HF33" s="86"/>
      <c r="HG33" s="86"/>
      <c r="HH33" s="86"/>
      <c r="HI33" s="86"/>
      <c r="HJ33" s="86"/>
      <c r="HK33" s="86"/>
      <c r="HL33" s="86"/>
      <c r="HM33" s="86"/>
      <c r="HN33" s="86"/>
      <c r="HO33" s="86"/>
      <c r="HP33" s="86"/>
      <c r="HQ33" s="86"/>
      <c r="HR33" s="86"/>
      <c r="HS33" s="86"/>
      <c r="HT33" s="86"/>
      <c r="HU33" s="86"/>
      <c r="HV33" s="86"/>
      <c r="HW33" s="86"/>
      <c r="HX33" s="86"/>
      <c r="HY33" s="86"/>
      <c r="HZ33" s="86"/>
      <c r="IA33" s="86"/>
      <c r="IB33" s="86"/>
      <c r="IC33" s="86"/>
      <c r="ID33" s="86"/>
      <c r="IE33" s="86"/>
      <c r="IF33" s="86"/>
      <c r="IG33" s="86"/>
      <c r="IH33" s="86"/>
      <c r="II33" s="86"/>
      <c r="IJ33" s="86"/>
      <c r="IK33" s="86"/>
      <c r="IL33" s="86"/>
      <c r="IM33" s="86"/>
      <c r="IN33" s="86"/>
      <c r="IO33" s="86"/>
      <c r="IP33" s="86"/>
      <c r="IQ33" s="86"/>
      <c r="IR33" s="86"/>
      <c r="IS33" s="86"/>
      <c r="IT33" s="86"/>
      <c r="IU33" s="86"/>
      <c r="IV33" s="86"/>
      <c r="IW33" s="86"/>
    </row>
    <row r="34" spans="1:257" s="204" customFormat="1" x14ac:dyDescent="0.3">
      <c r="B34" s="86"/>
      <c r="C34" s="86"/>
      <c r="D34" s="86"/>
      <c r="E34" s="86"/>
      <c r="F34" s="89" t="s">
        <v>35</v>
      </c>
      <c r="G34" s="86"/>
      <c r="H34" s="86"/>
      <c r="I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86"/>
      <c r="BX34" s="86"/>
      <c r="BY34" s="86"/>
      <c r="BZ34" s="86"/>
      <c r="CA34" s="86"/>
      <c r="CB34" s="86"/>
      <c r="CC34" s="86"/>
      <c r="CD34" s="86"/>
      <c r="CE34" s="86"/>
      <c r="CF34" s="86"/>
      <c r="CG34" s="86"/>
      <c r="CH34" s="86"/>
      <c r="CI34" s="86"/>
      <c r="CJ34" s="86"/>
      <c r="CK34" s="86"/>
      <c r="CL34" s="86"/>
      <c r="CM34" s="86"/>
      <c r="CN34" s="86"/>
      <c r="CO34" s="86"/>
      <c r="CP34" s="86"/>
      <c r="CQ34" s="86"/>
      <c r="CR34" s="86"/>
      <c r="CS34" s="86"/>
      <c r="CT34" s="86"/>
      <c r="CU34" s="86"/>
      <c r="CV34" s="86"/>
      <c r="CW34" s="86"/>
      <c r="CX34" s="86"/>
      <c r="CY34" s="86"/>
      <c r="CZ34" s="86"/>
      <c r="DA34" s="86"/>
      <c r="DB34" s="86"/>
      <c r="DC34" s="86"/>
      <c r="DD34" s="86"/>
      <c r="DE34" s="86"/>
      <c r="DF34" s="86"/>
      <c r="DG34" s="86"/>
      <c r="DH34" s="86"/>
      <c r="DI34" s="86"/>
      <c r="DJ34" s="86"/>
      <c r="DK34" s="86"/>
      <c r="DL34" s="86"/>
      <c r="DM34" s="86"/>
      <c r="DN34" s="86"/>
      <c r="DO34" s="86"/>
      <c r="DP34" s="86"/>
      <c r="DQ34" s="86"/>
      <c r="DR34" s="86"/>
      <c r="DS34" s="86"/>
      <c r="DT34" s="86"/>
      <c r="DU34" s="86"/>
      <c r="DV34" s="86"/>
      <c r="DW34" s="86"/>
      <c r="DX34" s="86"/>
      <c r="DY34" s="86"/>
      <c r="DZ34" s="86"/>
      <c r="EA34" s="86"/>
      <c r="EB34" s="86"/>
      <c r="EC34" s="86"/>
      <c r="ED34" s="86"/>
      <c r="EE34" s="86"/>
      <c r="EF34" s="86"/>
      <c r="EG34" s="86"/>
      <c r="EH34" s="86"/>
      <c r="EI34" s="86"/>
      <c r="EJ34" s="86"/>
      <c r="EK34" s="86"/>
      <c r="EL34" s="86"/>
      <c r="EM34" s="86"/>
      <c r="EN34" s="86"/>
      <c r="EO34" s="86"/>
      <c r="EP34" s="86"/>
      <c r="EQ34" s="86"/>
      <c r="ER34" s="86"/>
      <c r="ES34" s="86"/>
      <c r="ET34" s="86"/>
      <c r="EU34" s="86"/>
      <c r="EV34" s="86"/>
      <c r="EW34" s="86"/>
      <c r="EX34" s="86"/>
      <c r="EY34" s="86"/>
      <c r="EZ34" s="86"/>
      <c r="FA34" s="86"/>
      <c r="FB34" s="86"/>
      <c r="FC34" s="86"/>
      <c r="FD34" s="86"/>
      <c r="FE34" s="86"/>
      <c r="FF34" s="86"/>
      <c r="FG34" s="86"/>
      <c r="FH34" s="86"/>
      <c r="FI34" s="86"/>
      <c r="FJ34" s="86"/>
      <c r="FK34" s="86"/>
      <c r="FL34" s="86"/>
      <c r="FM34" s="86"/>
      <c r="FN34" s="86"/>
      <c r="FO34" s="86"/>
      <c r="FP34" s="86"/>
      <c r="FQ34" s="86"/>
      <c r="FR34" s="86"/>
      <c r="FS34" s="86"/>
      <c r="FT34" s="86"/>
      <c r="FU34" s="86"/>
      <c r="FV34" s="86"/>
      <c r="FW34" s="86"/>
      <c r="FX34" s="86"/>
      <c r="FY34" s="86"/>
      <c r="FZ34" s="86"/>
      <c r="GA34" s="86"/>
      <c r="GB34" s="86"/>
      <c r="GC34" s="86"/>
      <c r="GD34" s="86"/>
      <c r="GE34" s="86"/>
      <c r="GF34" s="86"/>
      <c r="GG34" s="86"/>
      <c r="GH34" s="86"/>
      <c r="GI34" s="86"/>
      <c r="GJ34" s="86"/>
      <c r="GK34" s="86"/>
      <c r="GL34" s="86"/>
      <c r="GM34" s="86"/>
      <c r="GN34" s="86"/>
      <c r="GO34" s="86"/>
      <c r="GP34" s="86"/>
      <c r="GQ34" s="86"/>
      <c r="GR34" s="86"/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6"/>
      <c r="HG34" s="86"/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6"/>
      <c r="HV34" s="86"/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6"/>
      <c r="IK34" s="86"/>
      <c r="IL34" s="86"/>
      <c r="IM34" s="86"/>
      <c r="IN34" s="86"/>
      <c r="IO34" s="86"/>
      <c r="IP34" s="86"/>
      <c r="IQ34" s="86"/>
      <c r="IR34" s="86"/>
      <c r="IS34" s="86"/>
      <c r="IT34" s="86"/>
      <c r="IU34" s="86"/>
      <c r="IV34" s="86"/>
      <c r="IW34" s="86"/>
    </row>
    <row r="35" spans="1:257" s="204" customFormat="1" x14ac:dyDescent="0.3">
      <c r="A35" s="86"/>
      <c r="B35" s="86"/>
      <c r="C35" s="86"/>
      <c r="D35" s="86"/>
      <c r="E35" s="86"/>
      <c r="F35" s="86"/>
      <c r="G35" s="86"/>
      <c r="H35" s="86"/>
      <c r="I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6"/>
      <c r="BR35" s="86"/>
      <c r="BS35" s="86"/>
      <c r="BT35" s="86"/>
      <c r="BU35" s="86"/>
      <c r="BV35" s="86"/>
      <c r="BW35" s="86"/>
      <c r="BX35" s="86"/>
      <c r="BY35" s="86"/>
      <c r="BZ35" s="86"/>
      <c r="CA35" s="86"/>
      <c r="CB35" s="86"/>
      <c r="CC35" s="86"/>
      <c r="CD35" s="86"/>
      <c r="CE35" s="86"/>
      <c r="CF35" s="86"/>
      <c r="CG35" s="86"/>
      <c r="CH35" s="86"/>
      <c r="CI35" s="86"/>
      <c r="CJ35" s="86"/>
      <c r="CK35" s="86"/>
      <c r="CL35" s="86"/>
      <c r="CM35" s="86"/>
      <c r="CN35" s="86"/>
      <c r="CO35" s="86"/>
      <c r="CP35" s="86"/>
      <c r="CQ35" s="86"/>
      <c r="CR35" s="86"/>
      <c r="CS35" s="86"/>
      <c r="CT35" s="86"/>
      <c r="CU35" s="86"/>
      <c r="CV35" s="86"/>
      <c r="CW35" s="86"/>
      <c r="CX35" s="86"/>
      <c r="CY35" s="86"/>
      <c r="CZ35" s="86"/>
      <c r="DA35" s="86"/>
      <c r="DB35" s="86"/>
      <c r="DC35" s="86"/>
      <c r="DD35" s="86"/>
      <c r="DE35" s="86"/>
      <c r="DF35" s="86"/>
      <c r="DG35" s="86"/>
      <c r="DH35" s="86"/>
      <c r="DI35" s="86"/>
      <c r="DJ35" s="86"/>
      <c r="DK35" s="86"/>
      <c r="DL35" s="86"/>
      <c r="DM35" s="86"/>
      <c r="DN35" s="86"/>
      <c r="DO35" s="86"/>
      <c r="DP35" s="86"/>
      <c r="DQ35" s="86"/>
      <c r="DR35" s="86"/>
      <c r="DS35" s="86"/>
      <c r="DT35" s="86"/>
      <c r="DU35" s="86"/>
      <c r="DV35" s="86"/>
      <c r="DW35" s="86"/>
      <c r="DX35" s="86"/>
      <c r="DY35" s="86"/>
      <c r="DZ35" s="86"/>
      <c r="EA35" s="86"/>
      <c r="EB35" s="86"/>
      <c r="EC35" s="86"/>
      <c r="ED35" s="86"/>
      <c r="EE35" s="86"/>
      <c r="EF35" s="86"/>
      <c r="EG35" s="86"/>
      <c r="EH35" s="86"/>
      <c r="EI35" s="86"/>
      <c r="EJ35" s="86"/>
      <c r="EK35" s="86"/>
      <c r="EL35" s="86"/>
      <c r="EM35" s="86"/>
      <c r="EN35" s="86"/>
      <c r="EO35" s="86"/>
      <c r="EP35" s="86"/>
      <c r="EQ35" s="86"/>
      <c r="ER35" s="86"/>
      <c r="ES35" s="86"/>
      <c r="ET35" s="86"/>
      <c r="EU35" s="86"/>
      <c r="EV35" s="86"/>
      <c r="EW35" s="86"/>
      <c r="EX35" s="86"/>
      <c r="EY35" s="86"/>
      <c r="EZ35" s="86"/>
      <c r="FA35" s="86"/>
      <c r="FB35" s="86"/>
      <c r="FC35" s="86"/>
      <c r="FD35" s="86"/>
      <c r="FE35" s="86"/>
      <c r="FF35" s="86"/>
      <c r="FG35" s="86"/>
      <c r="FH35" s="86"/>
      <c r="FI35" s="86"/>
      <c r="FJ35" s="86"/>
      <c r="FK35" s="86"/>
      <c r="FL35" s="86"/>
      <c r="FM35" s="86"/>
      <c r="FN35" s="86"/>
      <c r="FO35" s="86"/>
      <c r="FP35" s="86"/>
      <c r="FQ35" s="86"/>
      <c r="FR35" s="86"/>
      <c r="FS35" s="86"/>
      <c r="FT35" s="86"/>
      <c r="FU35" s="86"/>
      <c r="FV35" s="86"/>
      <c r="FW35" s="86"/>
      <c r="FX35" s="86"/>
      <c r="FY35" s="86"/>
      <c r="FZ35" s="86"/>
      <c r="GA35" s="86"/>
      <c r="GB35" s="86"/>
      <c r="GC35" s="86"/>
      <c r="GD35" s="86"/>
      <c r="GE35" s="86"/>
      <c r="GF35" s="86"/>
      <c r="GG35" s="86"/>
      <c r="GH35" s="86"/>
      <c r="GI35" s="86"/>
      <c r="GJ35" s="86"/>
      <c r="GK35" s="86"/>
      <c r="GL35" s="86"/>
      <c r="GM35" s="86"/>
      <c r="GN35" s="86"/>
      <c r="GO35" s="86"/>
      <c r="GP35" s="86"/>
      <c r="GQ35" s="86"/>
      <c r="GR35" s="86"/>
      <c r="GS35" s="86"/>
      <c r="GT35" s="86"/>
      <c r="GU35" s="86"/>
      <c r="GV35" s="86"/>
      <c r="GW35" s="86"/>
      <c r="GX35" s="86"/>
      <c r="GY35" s="86"/>
      <c r="GZ35" s="86"/>
      <c r="HA35" s="86"/>
      <c r="HB35" s="86"/>
      <c r="HC35" s="86"/>
      <c r="HD35" s="86"/>
      <c r="HE35" s="86"/>
      <c r="HF35" s="86"/>
      <c r="HG35" s="86"/>
      <c r="HH35" s="86"/>
      <c r="HI35" s="86"/>
      <c r="HJ35" s="86"/>
      <c r="HK35" s="86"/>
      <c r="HL35" s="86"/>
      <c r="HM35" s="86"/>
      <c r="HN35" s="86"/>
      <c r="HO35" s="86"/>
      <c r="HP35" s="86"/>
      <c r="HQ35" s="86"/>
      <c r="HR35" s="86"/>
      <c r="HS35" s="86"/>
      <c r="HT35" s="86"/>
      <c r="HU35" s="86"/>
      <c r="HV35" s="86"/>
      <c r="HW35" s="86"/>
      <c r="HX35" s="86"/>
      <c r="HY35" s="86"/>
      <c r="HZ35" s="86"/>
      <c r="IA35" s="86"/>
      <c r="IB35" s="86"/>
      <c r="IC35" s="86"/>
      <c r="ID35" s="86"/>
      <c r="IE35" s="86"/>
      <c r="IF35" s="86"/>
      <c r="IG35" s="86"/>
      <c r="IH35" s="86"/>
      <c r="II35" s="86"/>
      <c r="IJ35" s="86"/>
      <c r="IK35" s="86"/>
      <c r="IL35" s="86"/>
      <c r="IM35" s="86"/>
      <c r="IN35" s="86"/>
      <c r="IO35" s="86"/>
      <c r="IP35" s="86"/>
      <c r="IQ35" s="86"/>
      <c r="IR35" s="86"/>
      <c r="IS35" s="86"/>
      <c r="IT35" s="86"/>
      <c r="IU35" s="86"/>
      <c r="IV35" s="86"/>
      <c r="IW35" s="86"/>
    </row>
    <row r="36" spans="1:257" s="204" customFormat="1" x14ac:dyDescent="0.3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BR36" s="86"/>
      <c r="BS36" s="86"/>
      <c r="BT36" s="86"/>
      <c r="BU36" s="86"/>
      <c r="BV36" s="86"/>
      <c r="BW36" s="86"/>
      <c r="BX36" s="86"/>
      <c r="BY36" s="86"/>
      <c r="BZ36" s="86"/>
      <c r="CA36" s="86"/>
      <c r="CB36" s="86"/>
      <c r="CC36" s="86"/>
      <c r="CD36" s="86"/>
      <c r="CE36" s="86"/>
      <c r="CF36" s="86"/>
      <c r="CG36" s="86"/>
      <c r="CH36" s="86"/>
      <c r="CI36" s="86"/>
      <c r="CJ36" s="86"/>
      <c r="CK36" s="86"/>
      <c r="CL36" s="86"/>
      <c r="CM36" s="86"/>
      <c r="CN36" s="86"/>
      <c r="CO36" s="86"/>
      <c r="CP36" s="86"/>
      <c r="CQ36" s="86"/>
      <c r="CR36" s="86"/>
      <c r="CS36" s="86"/>
      <c r="CT36" s="86"/>
      <c r="CU36" s="86"/>
      <c r="CV36" s="86"/>
      <c r="CW36" s="86"/>
      <c r="CX36" s="86"/>
      <c r="CY36" s="86"/>
      <c r="CZ36" s="86"/>
      <c r="DA36" s="86"/>
      <c r="DB36" s="86"/>
      <c r="DC36" s="86"/>
      <c r="DD36" s="86"/>
      <c r="DE36" s="86"/>
      <c r="DF36" s="86"/>
      <c r="DG36" s="86"/>
      <c r="DH36" s="86"/>
      <c r="DI36" s="86"/>
      <c r="DJ36" s="86"/>
      <c r="DK36" s="86"/>
      <c r="DL36" s="86"/>
      <c r="DM36" s="86"/>
      <c r="DN36" s="86"/>
      <c r="DO36" s="86"/>
      <c r="DP36" s="86"/>
      <c r="DQ36" s="86"/>
      <c r="DR36" s="86"/>
      <c r="DS36" s="86"/>
      <c r="DT36" s="86"/>
      <c r="DU36" s="86"/>
      <c r="DV36" s="86"/>
      <c r="DW36" s="86"/>
      <c r="DX36" s="86"/>
      <c r="DY36" s="86"/>
      <c r="DZ36" s="86"/>
      <c r="EA36" s="86"/>
      <c r="EB36" s="86"/>
      <c r="EC36" s="86"/>
      <c r="ED36" s="86"/>
      <c r="EE36" s="86"/>
      <c r="EF36" s="86"/>
      <c r="EG36" s="86"/>
      <c r="EH36" s="86"/>
      <c r="EI36" s="86"/>
      <c r="EJ36" s="86"/>
      <c r="EK36" s="86"/>
      <c r="EL36" s="86"/>
      <c r="EM36" s="86"/>
      <c r="EN36" s="86"/>
      <c r="EO36" s="86"/>
      <c r="EP36" s="86"/>
      <c r="EQ36" s="86"/>
      <c r="ER36" s="86"/>
      <c r="ES36" s="86"/>
      <c r="ET36" s="86"/>
      <c r="EU36" s="86"/>
      <c r="EV36" s="86"/>
      <c r="EW36" s="86"/>
      <c r="EX36" s="86"/>
      <c r="EY36" s="86"/>
      <c r="EZ36" s="86"/>
      <c r="FA36" s="86"/>
      <c r="FB36" s="86"/>
      <c r="FC36" s="86"/>
      <c r="FD36" s="86"/>
      <c r="FE36" s="86"/>
      <c r="FF36" s="86"/>
      <c r="FG36" s="86"/>
      <c r="FH36" s="86"/>
      <c r="FI36" s="86"/>
      <c r="FJ36" s="86"/>
      <c r="FK36" s="86"/>
      <c r="FL36" s="86"/>
      <c r="FM36" s="86"/>
      <c r="FN36" s="86"/>
      <c r="FO36" s="86"/>
      <c r="FP36" s="86"/>
      <c r="FQ36" s="86"/>
      <c r="FR36" s="86"/>
      <c r="FS36" s="86"/>
      <c r="FT36" s="86"/>
      <c r="FU36" s="86"/>
      <c r="FV36" s="86"/>
      <c r="FW36" s="86"/>
      <c r="FX36" s="86"/>
      <c r="FY36" s="86"/>
      <c r="FZ36" s="86"/>
      <c r="GA36" s="86"/>
      <c r="GB36" s="86"/>
      <c r="GC36" s="86"/>
      <c r="GD36" s="86"/>
      <c r="GE36" s="86"/>
      <c r="GF36" s="86"/>
      <c r="GG36" s="86"/>
      <c r="GH36" s="86"/>
      <c r="GI36" s="86"/>
      <c r="GJ36" s="86"/>
      <c r="GK36" s="86"/>
      <c r="GL36" s="86"/>
      <c r="GM36" s="86"/>
      <c r="GN36" s="86"/>
      <c r="GO36" s="86"/>
      <c r="GP36" s="86"/>
      <c r="GQ36" s="86"/>
      <c r="GR36" s="86"/>
      <c r="GS36" s="86"/>
      <c r="GT36" s="86"/>
      <c r="GU36" s="86"/>
      <c r="GV36" s="86"/>
      <c r="GW36" s="86"/>
      <c r="GX36" s="86"/>
      <c r="GY36" s="86"/>
      <c r="GZ36" s="86"/>
      <c r="HA36" s="86"/>
      <c r="HB36" s="86"/>
      <c r="HC36" s="86"/>
      <c r="HD36" s="86"/>
      <c r="HE36" s="86"/>
      <c r="HF36" s="86"/>
      <c r="HG36" s="86"/>
      <c r="HH36" s="86"/>
      <c r="HI36" s="86"/>
      <c r="HJ36" s="86"/>
      <c r="HK36" s="86"/>
      <c r="HL36" s="86"/>
      <c r="HM36" s="86"/>
      <c r="HN36" s="86"/>
      <c r="HO36" s="86"/>
      <c r="HP36" s="86"/>
      <c r="HQ36" s="86"/>
      <c r="HR36" s="86"/>
      <c r="HS36" s="86"/>
      <c r="HT36" s="86"/>
      <c r="HU36" s="86"/>
      <c r="HV36" s="86"/>
      <c r="HW36" s="86"/>
      <c r="HX36" s="86"/>
      <c r="HY36" s="86"/>
      <c r="HZ36" s="86"/>
      <c r="IA36" s="86"/>
      <c r="IB36" s="86"/>
      <c r="IC36" s="86"/>
      <c r="ID36" s="86"/>
      <c r="IE36" s="86"/>
      <c r="IF36" s="86"/>
      <c r="IG36" s="86"/>
      <c r="IH36" s="86"/>
      <c r="II36" s="86"/>
      <c r="IJ36" s="86"/>
      <c r="IK36" s="86"/>
      <c r="IL36" s="86"/>
      <c r="IM36" s="86"/>
      <c r="IN36" s="86"/>
      <c r="IO36" s="86"/>
      <c r="IP36" s="86"/>
      <c r="IQ36" s="86"/>
      <c r="IR36" s="86"/>
      <c r="IS36" s="86"/>
      <c r="IT36" s="86"/>
      <c r="IU36" s="86"/>
      <c r="IV36" s="86"/>
      <c r="IW36" s="86"/>
    </row>
    <row r="37" spans="1:257" s="204" customFormat="1" ht="39.75" customHeight="1" thickBot="1" x14ac:dyDescent="0.35">
      <c r="A37" s="95" t="s">
        <v>77</v>
      </c>
      <c r="B37" s="114"/>
      <c r="C37" s="95" t="s">
        <v>36</v>
      </c>
      <c r="D37" s="114"/>
      <c r="E37" s="95" t="s">
        <v>20</v>
      </c>
      <c r="F37" s="86"/>
      <c r="G37" s="86"/>
      <c r="H37" s="86"/>
      <c r="I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86"/>
      <c r="BT37" s="86"/>
      <c r="BU37" s="86"/>
      <c r="BV37" s="86"/>
      <c r="BW37" s="86"/>
      <c r="BX37" s="86"/>
      <c r="BY37" s="86"/>
      <c r="BZ37" s="86"/>
      <c r="CA37" s="86"/>
      <c r="CB37" s="86"/>
      <c r="CC37" s="86"/>
      <c r="CD37" s="86"/>
      <c r="CE37" s="86"/>
      <c r="CF37" s="86"/>
      <c r="CG37" s="86"/>
      <c r="CH37" s="86"/>
      <c r="CI37" s="86"/>
      <c r="CJ37" s="86"/>
      <c r="CK37" s="86"/>
      <c r="CL37" s="86"/>
      <c r="CM37" s="86"/>
      <c r="CN37" s="86"/>
      <c r="CO37" s="86"/>
      <c r="CP37" s="86"/>
      <c r="CQ37" s="86"/>
      <c r="CR37" s="86"/>
      <c r="CS37" s="86"/>
      <c r="CT37" s="86"/>
      <c r="CU37" s="86"/>
      <c r="CV37" s="86"/>
      <c r="CW37" s="86"/>
      <c r="CX37" s="86"/>
      <c r="CY37" s="86"/>
      <c r="CZ37" s="86"/>
      <c r="DA37" s="86"/>
      <c r="DB37" s="86"/>
      <c r="DC37" s="86"/>
      <c r="DD37" s="86"/>
      <c r="DE37" s="86"/>
      <c r="DF37" s="86"/>
      <c r="DG37" s="86"/>
      <c r="DH37" s="86"/>
      <c r="DI37" s="86"/>
      <c r="DJ37" s="86"/>
      <c r="DK37" s="86"/>
      <c r="DL37" s="86"/>
      <c r="DM37" s="86"/>
      <c r="DN37" s="86"/>
      <c r="DO37" s="86"/>
      <c r="DP37" s="86"/>
      <c r="DQ37" s="86"/>
      <c r="DR37" s="86"/>
      <c r="DS37" s="86"/>
      <c r="DT37" s="86"/>
      <c r="DU37" s="86"/>
      <c r="DV37" s="86"/>
      <c r="DW37" s="86"/>
      <c r="DX37" s="86"/>
      <c r="DY37" s="86"/>
      <c r="DZ37" s="86"/>
      <c r="EA37" s="86"/>
      <c r="EB37" s="86"/>
      <c r="EC37" s="86"/>
      <c r="ED37" s="86"/>
      <c r="EE37" s="86"/>
      <c r="EF37" s="86"/>
      <c r="EG37" s="86"/>
      <c r="EH37" s="86"/>
      <c r="EI37" s="86"/>
      <c r="EJ37" s="86"/>
      <c r="EK37" s="86"/>
      <c r="EL37" s="86"/>
      <c r="EM37" s="86"/>
      <c r="EN37" s="86"/>
      <c r="EO37" s="86"/>
      <c r="EP37" s="86"/>
      <c r="EQ37" s="86"/>
      <c r="ER37" s="86"/>
      <c r="ES37" s="86"/>
      <c r="ET37" s="86"/>
      <c r="EU37" s="86"/>
      <c r="EV37" s="86"/>
      <c r="EW37" s="86"/>
      <c r="EX37" s="86"/>
      <c r="EY37" s="86"/>
      <c r="EZ37" s="86"/>
      <c r="FA37" s="86"/>
      <c r="FB37" s="86"/>
      <c r="FC37" s="86"/>
      <c r="FD37" s="86"/>
      <c r="FE37" s="86"/>
      <c r="FF37" s="86"/>
      <c r="FG37" s="86"/>
      <c r="FH37" s="86"/>
      <c r="FI37" s="86"/>
      <c r="FJ37" s="86"/>
      <c r="FK37" s="86"/>
      <c r="FL37" s="86"/>
      <c r="FM37" s="86"/>
      <c r="FN37" s="86"/>
      <c r="FO37" s="86"/>
      <c r="FP37" s="86"/>
      <c r="FQ37" s="86"/>
      <c r="FR37" s="86"/>
      <c r="FS37" s="86"/>
      <c r="FT37" s="86"/>
      <c r="FU37" s="86"/>
      <c r="FV37" s="86"/>
      <c r="FW37" s="86"/>
      <c r="FX37" s="86"/>
      <c r="FY37" s="86"/>
      <c r="FZ37" s="86"/>
      <c r="GA37" s="86"/>
      <c r="GB37" s="86"/>
      <c r="GC37" s="86"/>
      <c r="GD37" s="86"/>
      <c r="GE37" s="86"/>
      <c r="GF37" s="86"/>
      <c r="GG37" s="86"/>
      <c r="GH37" s="86"/>
      <c r="GI37" s="86"/>
      <c r="GJ37" s="86"/>
      <c r="GK37" s="86"/>
      <c r="GL37" s="86"/>
      <c r="GM37" s="86"/>
      <c r="GN37" s="86"/>
      <c r="GO37" s="86"/>
      <c r="GP37" s="86"/>
      <c r="GQ37" s="86"/>
      <c r="GR37" s="86"/>
      <c r="GS37" s="86"/>
      <c r="GT37" s="86"/>
      <c r="GU37" s="86"/>
      <c r="GV37" s="86"/>
      <c r="GW37" s="86"/>
      <c r="GX37" s="86"/>
      <c r="GY37" s="86"/>
      <c r="GZ37" s="86"/>
      <c r="HA37" s="86"/>
      <c r="HB37" s="86"/>
      <c r="HC37" s="86"/>
      <c r="HD37" s="86"/>
      <c r="HE37" s="86"/>
      <c r="HF37" s="86"/>
      <c r="HG37" s="86"/>
      <c r="HH37" s="86"/>
      <c r="HI37" s="86"/>
      <c r="HJ37" s="86"/>
      <c r="HK37" s="86"/>
      <c r="HL37" s="86"/>
      <c r="HM37" s="86"/>
      <c r="HN37" s="86"/>
      <c r="HO37" s="86"/>
      <c r="HP37" s="86"/>
      <c r="HQ37" s="86"/>
      <c r="HR37" s="86"/>
      <c r="HS37" s="86"/>
      <c r="HT37" s="86"/>
      <c r="HU37" s="86"/>
      <c r="HV37" s="86"/>
      <c r="HW37" s="86"/>
      <c r="HX37" s="86"/>
      <c r="HY37" s="86"/>
      <c r="HZ37" s="86"/>
      <c r="IA37" s="86"/>
      <c r="IB37" s="86"/>
      <c r="IC37" s="86"/>
      <c r="ID37" s="86"/>
      <c r="IE37" s="86"/>
      <c r="IF37" s="86"/>
      <c r="IG37" s="86"/>
      <c r="IH37" s="86"/>
      <c r="II37" s="86"/>
      <c r="IJ37" s="86"/>
      <c r="IK37" s="86"/>
      <c r="IL37" s="86"/>
      <c r="IM37" s="86"/>
      <c r="IN37" s="86"/>
      <c r="IO37" s="86"/>
      <c r="IP37" s="86"/>
      <c r="IQ37" s="86"/>
      <c r="IR37" s="86"/>
      <c r="IS37" s="86"/>
      <c r="IT37" s="86"/>
      <c r="IU37" s="86"/>
      <c r="IV37" s="86"/>
      <c r="IW37" s="86"/>
    </row>
    <row r="38" spans="1:257" s="204" customFormat="1" x14ac:dyDescent="0.3">
      <c r="A38" s="88"/>
      <c r="B38" s="88"/>
      <c r="C38" s="114"/>
      <c r="D38" s="114"/>
      <c r="E38" s="100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6"/>
      <c r="BR38" s="86"/>
      <c r="BS38" s="86"/>
      <c r="BT38" s="86"/>
      <c r="BU38" s="86"/>
      <c r="BV38" s="86"/>
      <c r="BW38" s="86"/>
      <c r="BX38" s="86"/>
      <c r="BY38" s="86"/>
      <c r="BZ38" s="86"/>
      <c r="CA38" s="86"/>
      <c r="CB38" s="86"/>
      <c r="CC38" s="86"/>
      <c r="CD38" s="86"/>
      <c r="CE38" s="86"/>
      <c r="CF38" s="86"/>
      <c r="CG38" s="86"/>
      <c r="CH38" s="86"/>
      <c r="CI38" s="86"/>
      <c r="CJ38" s="86"/>
      <c r="CK38" s="86"/>
      <c r="CL38" s="86"/>
      <c r="CM38" s="86"/>
      <c r="CN38" s="86"/>
      <c r="CO38" s="86"/>
      <c r="CP38" s="86"/>
      <c r="CQ38" s="86"/>
      <c r="CR38" s="86"/>
      <c r="CS38" s="86"/>
      <c r="CT38" s="86"/>
      <c r="CU38" s="86"/>
      <c r="CV38" s="86"/>
      <c r="CW38" s="86"/>
      <c r="CX38" s="86"/>
      <c r="CY38" s="86"/>
      <c r="CZ38" s="86"/>
      <c r="DA38" s="86"/>
      <c r="DB38" s="86"/>
      <c r="DC38" s="86"/>
      <c r="DD38" s="86"/>
      <c r="DE38" s="86"/>
      <c r="DF38" s="86"/>
      <c r="DG38" s="86"/>
      <c r="DH38" s="86"/>
      <c r="DI38" s="86"/>
      <c r="DJ38" s="86"/>
      <c r="DK38" s="86"/>
      <c r="DL38" s="86"/>
      <c r="DM38" s="86"/>
      <c r="DN38" s="86"/>
      <c r="DO38" s="86"/>
      <c r="DP38" s="86"/>
      <c r="DQ38" s="86"/>
      <c r="DR38" s="86"/>
      <c r="DS38" s="86"/>
      <c r="DT38" s="86"/>
      <c r="DU38" s="86"/>
      <c r="DV38" s="86"/>
      <c r="DW38" s="86"/>
      <c r="DX38" s="86"/>
      <c r="DY38" s="86"/>
      <c r="DZ38" s="86"/>
      <c r="EA38" s="86"/>
      <c r="EB38" s="86"/>
      <c r="EC38" s="86"/>
      <c r="ED38" s="86"/>
      <c r="EE38" s="86"/>
      <c r="EF38" s="86"/>
      <c r="EG38" s="86"/>
      <c r="EH38" s="86"/>
      <c r="EI38" s="86"/>
      <c r="EJ38" s="86"/>
      <c r="EK38" s="86"/>
      <c r="EL38" s="86"/>
      <c r="EM38" s="86"/>
      <c r="EN38" s="86"/>
      <c r="EO38" s="86"/>
      <c r="EP38" s="86"/>
      <c r="EQ38" s="86"/>
      <c r="ER38" s="86"/>
      <c r="ES38" s="86"/>
      <c r="ET38" s="86"/>
      <c r="EU38" s="86"/>
      <c r="EV38" s="86"/>
      <c r="EW38" s="86"/>
      <c r="EX38" s="86"/>
      <c r="EY38" s="86"/>
      <c r="EZ38" s="86"/>
      <c r="FA38" s="86"/>
      <c r="FB38" s="86"/>
      <c r="FC38" s="86"/>
      <c r="FD38" s="86"/>
      <c r="FE38" s="86"/>
      <c r="FF38" s="86"/>
      <c r="FG38" s="86"/>
      <c r="FH38" s="86"/>
      <c r="FI38" s="86"/>
      <c r="FJ38" s="86"/>
      <c r="FK38" s="86"/>
      <c r="FL38" s="86"/>
      <c r="FM38" s="86"/>
      <c r="FN38" s="86"/>
      <c r="FO38" s="86"/>
      <c r="FP38" s="86"/>
      <c r="FQ38" s="86"/>
      <c r="FR38" s="86"/>
      <c r="FS38" s="86"/>
      <c r="FT38" s="86"/>
      <c r="FU38" s="86"/>
      <c r="FV38" s="86"/>
      <c r="FW38" s="86"/>
      <c r="FX38" s="86"/>
      <c r="FY38" s="86"/>
      <c r="FZ38" s="86"/>
      <c r="GA38" s="86"/>
      <c r="GB38" s="86"/>
      <c r="GC38" s="86"/>
      <c r="GD38" s="86"/>
      <c r="GE38" s="86"/>
      <c r="GF38" s="86"/>
      <c r="GG38" s="86"/>
      <c r="GH38" s="86"/>
      <c r="GI38" s="86"/>
      <c r="GJ38" s="86"/>
      <c r="GK38" s="86"/>
      <c r="GL38" s="86"/>
      <c r="GM38" s="86"/>
      <c r="GN38" s="86"/>
      <c r="GO38" s="86"/>
      <c r="GP38" s="86"/>
      <c r="GQ38" s="86"/>
      <c r="GR38" s="86"/>
      <c r="GS38" s="86"/>
      <c r="GT38" s="86"/>
      <c r="GU38" s="86"/>
      <c r="GV38" s="86"/>
      <c r="GW38" s="86"/>
      <c r="GX38" s="86"/>
      <c r="GY38" s="86"/>
      <c r="GZ38" s="86"/>
      <c r="HA38" s="86"/>
      <c r="HB38" s="86"/>
      <c r="HC38" s="86"/>
      <c r="HD38" s="86"/>
      <c r="HE38" s="86"/>
      <c r="HF38" s="86"/>
      <c r="HG38" s="86"/>
      <c r="HH38" s="86"/>
      <c r="HI38" s="86"/>
      <c r="HJ38" s="86"/>
      <c r="HK38" s="86"/>
      <c r="HL38" s="86"/>
      <c r="HM38" s="86"/>
      <c r="HN38" s="86"/>
      <c r="HO38" s="86"/>
      <c r="HP38" s="86"/>
      <c r="HQ38" s="86"/>
      <c r="HR38" s="86"/>
      <c r="HS38" s="86"/>
      <c r="HT38" s="86"/>
      <c r="HU38" s="86"/>
      <c r="HV38" s="86"/>
      <c r="HW38" s="86"/>
      <c r="HX38" s="86"/>
      <c r="HY38" s="86"/>
      <c r="HZ38" s="86"/>
      <c r="IA38" s="86"/>
      <c r="IB38" s="86"/>
      <c r="IC38" s="86"/>
      <c r="ID38" s="86"/>
      <c r="IE38" s="86"/>
      <c r="IF38" s="86"/>
      <c r="IG38" s="86"/>
      <c r="IH38" s="86"/>
      <c r="II38" s="86"/>
      <c r="IJ38" s="86"/>
      <c r="IK38" s="86"/>
      <c r="IL38" s="86"/>
      <c r="IM38" s="86"/>
      <c r="IN38" s="86"/>
      <c r="IO38" s="86"/>
      <c r="IP38" s="86"/>
      <c r="IQ38" s="86"/>
      <c r="IR38" s="86"/>
      <c r="IS38" s="86"/>
      <c r="IT38" s="86"/>
      <c r="IU38" s="86"/>
      <c r="IV38" s="86"/>
      <c r="IW38" s="86"/>
    </row>
    <row r="39" spans="1:257" s="204" customFormat="1" x14ac:dyDescent="0.3">
      <c r="A39" s="208" t="s">
        <v>78</v>
      </c>
      <c r="B39" s="88"/>
      <c r="C39" s="102">
        <f>'Exp Summary'!$W$13</f>
        <v>81488777</v>
      </c>
      <c r="D39" s="103"/>
      <c r="E39" s="104">
        <f>+'Exp Summary'!Y13</f>
        <v>0.4833853871924283</v>
      </c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6"/>
      <c r="BQ39" s="86"/>
      <c r="BR39" s="86"/>
      <c r="BS39" s="86"/>
      <c r="BT39" s="86"/>
      <c r="BU39" s="86"/>
      <c r="BV39" s="86"/>
      <c r="BW39" s="86"/>
      <c r="BX39" s="86"/>
      <c r="BY39" s="86"/>
      <c r="BZ39" s="86"/>
      <c r="CA39" s="86"/>
      <c r="CB39" s="86"/>
      <c r="CC39" s="86"/>
      <c r="CD39" s="86"/>
      <c r="CE39" s="86"/>
      <c r="CF39" s="86"/>
      <c r="CG39" s="86"/>
      <c r="CH39" s="86"/>
      <c r="CI39" s="86"/>
      <c r="CJ39" s="86"/>
      <c r="CK39" s="86"/>
      <c r="CL39" s="86"/>
      <c r="CM39" s="86"/>
      <c r="CN39" s="86"/>
      <c r="CO39" s="86"/>
      <c r="CP39" s="86"/>
      <c r="CQ39" s="86"/>
      <c r="CR39" s="86"/>
      <c r="CS39" s="86"/>
      <c r="CT39" s="86"/>
      <c r="CU39" s="86"/>
      <c r="CV39" s="86"/>
      <c r="CW39" s="86"/>
      <c r="CX39" s="86"/>
      <c r="CY39" s="86"/>
      <c r="CZ39" s="86"/>
      <c r="DA39" s="86"/>
      <c r="DB39" s="86"/>
      <c r="DC39" s="86"/>
      <c r="DD39" s="86"/>
      <c r="DE39" s="86"/>
      <c r="DF39" s="86"/>
      <c r="DG39" s="86"/>
      <c r="DH39" s="86"/>
      <c r="DI39" s="86"/>
      <c r="DJ39" s="86"/>
      <c r="DK39" s="86"/>
      <c r="DL39" s="86"/>
      <c r="DM39" s="86"/>
      <c r="DN39" s="86"/>
      <c r="DO39" s="86"/>
      <c r="DP39" s="86"/>
      <c r="DQ39" s="86"/>
      <c r="DR39" s="86"/>
      <c r="DS39" s="86"/>
      <c r="DT39" s="86"/>
      <c r="DU39" s="86"/>
      <c r="DV39" s="86"/>
      <c r="DW39" s="86"/>
      <c r="DX39" s="86"/>
      <c r="DY39" s="86"/>
      <c r="DZ39" s="86"/>
      <c r="EA39" s="86"/>
      <c r="EB39" s="86"/>
      <c r="EC39" s="86"/>
      <c r="ED39" s="86"/>
      <c r="EE39" s="86"/>
      <c r="EF39" s="86"/>
      <c r="EG39" s="86"/>
      <c r="EH39" s="86"/>
      <c r="EI39" s="86"/>
      <c r="EJ39" s="86"/>
      <c r="EK39" s="86"/>
      <c r="EL39" s="86"/>
      <c r="EM39" s="86"/>
      <c r="EN39" s="86"/>
      <c r="EO39" s="86"/>
      <c r="EP39" s="86"/>
      <c r="EQ39" s="86"/>
      <c r="ER39" s="86"/>
      <c r="ES39" s="86"/>
      <c r="ET39" s="86"/>
      <c r="EU39" s="86"/>
      <c r="EV39" s="86"/>
      <c r="EW39" s="86"/>
      <c r="EX39" s="86"/>
      <c r="EY39" s="86"/>
      <c r="EZ39" s="86"/>
      <c r="FA39" s="86"/>
      <c r="FB39" s="86"/>
      <c r="FC39" s="86"/>
      <c r="FD39" s="86"/>
      <c r="FE39" s="86"/>
      <c r="FF39" s="86"/>
      <c r="FG39" s="86"/>
      <c r="FH39" s="86"/>
      <c r="FI39" s="86"/>
      <c r="FJ39" s="86"/>
      <c r="FK39" s="86"/>
      <c r="FL39" s="86"/>
      <c r="FM39" s="86"/>
      <c r="FN39" s="86"/>
      <c r="FO39" s="86"/>
      <c r="FP39" s="86"/>
      <c r="FQ39" s="86"/>
      <c r="FR39" s="86"/>
      <c r="FS39" s="86"/>
      <c r="FT39" s="86"/>
      <c r="FU39" s="86"/>
      <c r="FV39" s="86"/>
      <c r="FW39" s="86"/>
      <c r="FX39" s="86"/>
      <c r="FY39" s="86"/>
      <c r="FZ39" s="86"/>
      <c r="GA39" s="86"/>
      <c r="GB39" s="86"/>
      <c r="GC39" s="86"/>
      <c r="GD39" s="86"/>
      <c r="GE39" s="86"/>
      <c r="GF39" s="86"/>
      <c r="GG39" s="86"/>
      <c r="GH39" s="86"/>
      <c r="GI39" s="86"/>
      <c r="GJ39" s="86"/>
      <c r="GK39" s="86"/>
      <c r="GL39" s="86"/>
      <c r="GM39" s="86"/>
      <c r="GN39" s="86"/>
      <c r="GO39" s="86"/>
      <c r="GP39" s="86"/>
      <c r="GQ39" s="86"/>
      <c r="GR39" s="86"/>
      <c r="GS39" s="86"/>
      <c r="GT39" s="86"/>
      <c r="GU39" s="86"/>
      <c r="GV39" s="86"/>
      <c r="GW39" s="86"/>
      <c r="GX39" s="86"/>
      <c r="GY39" s="86"/>
      <c r="GZ39" s="86"/>
      <c r="HA39" s="86"/>
      <c r="HB39" s="86"/>
      <c r="HC39" s="86"/>
      <c r="HD39" s="86"/>
      <c r="HE39" s="86"/>
      <c r="HF39" s="86"/>
      <c r="HG39" s="86"/>
      <c r="HH39" s="86"/>
      <c r="HI39" s="86"/>
      <c r="HJ39" s="86"/>
      <c r="HK39" s="86"/>
      <c r="HL39" s="86"/>
      <c r="HM39" s="86"/>
      <c r="HN39" s="86"/>
      <c r="HO39" s="86"/>
      <c r="HP39" s="86"/>
      <c r="HQ39" s="86"/>
      <c r="HR39" s="86"/>
      <c r="HS39" s="86"/>
      <c r="HT39" s="86"/>
      <c r="HU39" s="86"/>
      <c r="HV39" s="86"/>
      <c r="HW39" s="86"/>
      <c r="HX39" s="86"/>
      <c r="HY39" s="86"/>
      <c r="HZ39" s="86"/>
      <c r="IA39" s="86"/>
      <c r="IB39" s="86"/>
      <c r="IC39" s="86"/>
      <c r="ID39" s="86"/>
      <c r="IE39" s="86"/>
      <c r="IF39" s="86"/>
      <c r="IG39" s="86"/>
      <c r="IH39" s="86"/>
      <c r="II39" s="86"/>
      <c r="IJ39" s="86"/>
      <c r="IK39" s="86"/>
      <c r="IL39" s="86"/>
      <c r="IM39" s="86"/>
      <c r="IN39" s="86"/>
      <c r="IO39" s="86"/>
      <c r="IP39" s="86"/>
      <c r="IQ39" s="86"/>
      <c r="IR39" s="86"/>
      <c r="IS39" s="86"/>
      <c r="IT39" s="86"/>
      <c r="IU39" s="86"/>
      <c r="IV39" s="86"/>
      <c r="IW39" s="86"/>
    </row>
    <row r="40" spans="1:257" s="204" customFormat="1" ht="20.100000000000001" customHeight="1" x14ac:dyDescent="0.3">
      <c r="A40" s="208" t="s">
        <v>79</v>
      </c>
      <c r="B40" s="88"/>
      <c r="C40" s="106">
        <f>'Exp Summary'!$W$16</f>
        <v>1418554</v>
      </c>
      <c r="D40" s="107"/>
      <c r="E40" s="104">
        <f>+'Exp Summary'!Y16</f>
        <v>8.4130164224132109E-3</v>
      </c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  <c r="BN40" s="86"/>
      <c r="BO40" s="86"/>
      <c r="BP40" s="86"/>
      <c r="BQ40" s="86"/>
      <c r="BR40" s="86"/>
      <c r="BS40" s="86"/>
      <c r="BT40" s="86"/>
      <c r="BU40" s="86"/>
      <c r="BV40" s="86"/>
      <c r="BW40" s="86"/>
      <c r="BX40" s="86"/>
      <c r="BY40" s="86"/>
      <c r="BZ40" s="86"/>
      <c r="CA40" s="86"/>
      <c r="CB40" s="86"/>
      <c r="CC40" s="86"/>
      <c r="CD40" s="86"/>
      <c r="CE40" s="86"/>
      <c r="CF40" s="86"/>
      <c r="CG40" s="86"/>
      <c r="CH40" s="86"/>
      <c r="CI40" s="86"/>
      <c r="CJ40" s="86"/>
      <c r="CK40" s="86"/>
      <c r="CL40" s="86"/>
      <c r="CM40" s="86"/>
      <c r="CN40" s="86"/>
      <c r="CO40" s="86"/>
      <c r="CP40" s="86"/>
      <c r="CQ40" s="86"/>
      <c r="CR40" s="86"/>
      <c r="CS40" s="86"/>
      <c r="CT40" s="86"/>
      <c r="CU40" s="86"/>
      <c r="CV40" s="86"/>
      <c r="CW40" s="86"/>
      <c r="CX40" s="86"/>
      <c r="CY40" s="86"/>
      <c r="CZ40" s="86"/>
      <c r="DA40" s="86"/>
      <c r="DB40" s="86"/>
      <c r="DC40" s="86"/>
      <c r="DD40" s="86"/>
      <c r="DE40" s="86"/>
      <c r="DF40" s="86"/>
      <c r="DG40" s="86"/>
      <c r="DH40" s="86"/>
      <c r="DI40" s="86"/>
      <c r="DJ40" s="86"/>
      <c r="DK40" s="86"/>
      <c r="DL40" s="86"/>
      <c r="DM40" s="86"/>
      <c r="DN40" s="86"/>
      <c r="DO40" s="86"/>
      <c r="DP40" s="86"/>
      <c r="DQ40" s="86"/>
      <c r="DR40" s="86"/>
      <c r="DS40" s="86"/>
      <c r="DT40" s="86"/>
      <c r="DU40" s="86"/>
      <c r="DV40" s="86"/>
      <c r="DW40" s="86"/>
      <c r="DX40" s="86"/>
      <c r="DY40" s="86"/>
      <c r="DZ40" s="86"/>
      <c r="EA40" s="86"/>
      <c r="EB40" s="86"/>
      <c r="EC40" s="86"/>
      <c r="ED40" s="86"/>
      <c r="EE40" s="86"/>
      <c r="EF40" s="86"/>
      <c r="EG40" s="86"/>
      <c r="EH40" s="86"/>
      <c r="EI40" s="86"/>
      <c r="EJ40" s="86"/>
      <c r="EK40" s="86"/>
      <c r="EL40" s="86"/>
      <c r="EM40" s="86"/>
      <c r="EN40" s="86"/>
      <c r="EO40" s="86"/>
      <c r="EP40" s="86"/>
      <c r="EQ40" s="86"/>
      <c r="ER40" s="86"/>
      <c r="ES40" s="86"/>
      <c r="ET40" s="86"/>
      <c r="EU40" s="86"/>
      <c r="EV40" s="86"/>
      <c r="EW40" s="86"/>
      <c r="EX40" s="86"/>
      <c r="EY40" s="86"/>
      <c r="EZ40" s="86"/>
      <c r="FA40" s="86"/>
      <c r="FB40" s="86"/>
      <c r="FC40" s="86"/>
      <c r="FD40" s="86"/>
      <c r="FE40" s="86"/>
      <c r="FF40" s="86"/>
      <c r="FG40" s="86"/>
      <c r="FH40" s="86"/>
      <c r="FI40" s="86"/>
      <c r="FJ40" s="86"/>
      <c r="FK40" s="86"/>
      <c r="FL40" s="86"/>
      <c r="FM40" s="86"/>
      <c r="FN40" s="86"/>
      <c r="FO40" s="86"/>
      <c r="FP40" s="86"/>
      <c r="FQ40" s="86"/>
      <c r="FR40" s="86"/>
      <c r="FS40" s="86"/>
      <c r="FT40" s="86"/>
      <c r="FU40" s="86"/>
      <c r="FV40" s="86"/>
      <c r="FW40" s="86"/>
      <c r="FX40" s="86"/>
      <c r="FY40" s="86"/>
      <c r="FZ40" s="86"/>
      <c r="GA40" s="86"/>
      <c r="GB40" s="86"/>
      <c r="GC40" s="86"/>
      <c r="GD40" s="86"/>
      <c r="GE40" s="86"/>
      <c r="GF40" s="86"/>
      <c r="GG40" s="86"/>
      <c r="GH40" s="86"/>
      <c r="GI40" s="86"/>
      <c r="GJ40" s="86"/>
      <c r="GK40" s="86"/>
      <c r="GL40" s="86"/>
      <c r="GM40" s="86"/>
      <c r="GN40" s="86"/>
      <c r="GO40" s="86"/>
      <c r="GP40" s="86"/>
      <c r="GQ40" s="86"/>
      <c r="GR40" s="86"/>
      <c r="GS40" s="86"/>
      <c r="GT40" s="86"/>
      <c r="GU40" s="86"/>
      <c r="GV40" s="86"/>
      <c r="GW40" s="86"/>
      <c r="GX40" s="86"/>
      <c r="GY40" s="86"/>
      <c r="GZ40" s="86"/>
      <c r="HA40" s="86"/>
      <c r="HB40" s="86"/>
      <c r="HC40" s="86"/>
      <c r="HD40" s="86"/>
      <c r="HE40" s="86"/>
      <c r="HF40" s="86"/>
      <c r="HG40" s="86"/>
      <c r="HH40" s="86"/>
      <c r="HI40" s="86"/>
      <c r="HJ40" s="86"/>
      <c r="HK40" s="86"/>
      <c r="HL40" s="86"/>
      <c r="HM40" s="86"/>
      <c r="HN40" s="86"/>
      <c r="HO40" s="86"/>
      <c r="HP40" s="86"/>
      <c r="HQ40" s="86"/>
      <c r="HR40" s="86"/>
      <c r="HS40" s="86"/>
      <c r="HT40" s="86"/>
      <c r="HU40" s="86"/>
      <c r="HV40" s="86"/>
      <c r="HW40" s="86"/>
      <c r="HX40" s="86"/>
      <c r="HY40" s="86"/>
      <c r="HZ40" s="86"/>
      <c r="IA40" s="86"/>
      <c r="IB40" s="86"/>
      <c r="IC40" s="86"/>
      <c r="ID40" s="86"/>
      <c r="IE40" s="86"/>
      <c r="IF40" s="86"/>
      <c r="IG40" s="86"/>
      <c r="IH40" s="86"/>
      <c r="II40" s="86"/>
      <c r="IJ40" s="86"/>
      <c r="IK40" s="86"/>
      <c r="IL40" s="86"/>
      <c r="IM40" s="86"/>
      <c r="IN40" s="86"/>
      <c r="IO40" s="86"/>
      <c r="IP40" s="86"/>
      <c r="IQ40" s="86"/>
      <c r="IR40" s="86"/>
      <c r="IS40" s="86"/>
      <c r="IT40" s="86"/>
      <c r="IU40" s="86"/>
      <c r="IV40" s="86"/>
      <c r="IW40" s="86"/>
    </row>
    <row r="41" spans="1:257" s="204" customFormat="1" ht="20.100000000000001" customHeight="1" x14ac:dyDescent="0.3">
      <c r="A41" s="208" t="s">
        <v>80</v>
      </c>
      <c r="B41" s="88"/>
      <c r="C41" s="106">
        <f>'Exp Summary'!$W$18</f>
        <v>19347073</v>
      </c>
      <c r="D41" s="107"/>
      <c r="E41" s="104">
        <f>+'Exp Summary'!Y18</f>
        <v>0.11474166149094588</v>
      </c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BO41" s="86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86"/>
      <c r="CA41" s="86"/>
      <c r="CB41" s="86"/>
      <c r="CC41" s="86"/>
      <c r="CD41" s="86"/>
      <c r="CE41" s="86"/>
      <c r="CF41" s="86"/>
      <c r="CG41" s="86"/>
      <c r="CH41" s="86"/>
      <c r="CI41" s="86"/>
      <c r="CJ41" s="86"/>
      <c r="CK41" s="86"/>
      <c r="CL41" s="86"/>
      <c r="CM41" s="86"/>
      <c r="CN41" s="86"/>
      <c r="CO41" s="86"/>
      <c r="CP41" s="86"/>
      <c r="CQ41" s="86"/>
      <c r="CR41" s="86"/>
      <c r="CS41" s="86"/>
      <c r="CT41" s="86"/>
      <c r="CU41" s="86"/>
      <c r="CV41" s="86"/>
      <c r="CW41" s="86"/>
      <c r="CX41" s="86"/>
      <c r="CY41" s="86"/>
      <c r="CZ41" s="86"/>
      <c r="DA41" s="86"/>
      <c r="DB41" s="86"/>
      <c r="DC41" s="86"/>
      <c r="DD41" s="86"/>
      <c r="DE41" s="86"/>
      <c r="DF41" s="86"/>
      <c r="DG41" s="86"/>
      <c r="DH41" s="86"/>
      <c r="DI41" s="86"/>
      <c r="DJ41" s="86"/>
      <c r="DK41" s="86"/>
      <c r="DL41" s="86"/>
      <c r="DM41" s="86"/>
      <c r="DN41" s="86"/>
      <c r="DO41" s="86"/>
      <c r="DP41" s="86"/>
      <c r="DQ41" s="86"/>
      <c r="DR41" s="86"/>
      <c r="DS41" s="86"/>
      <c r="DT41" s="86"/>
      <c r="DU41" s="86"/>
      <c r="DV41" s="86"/>
      <c r="DW41" s="86"/>
      <c r="DX41" s="86"/>
      <c r="DY41" s="86"/>
      <c r="DZ41" s="86"/>
      <c r="EA41" s="86"/>
      <c r="EB41" s="86"/>
      <c r="EC41" s="86"/>
      <c r="ED41" s="86"/>
      <c r="EE41" s="86"/>
      <c r="EF41" s="86"/>
      <c r="EG41" s="86"/>
      <c r="EH41" s="86"/>
      <c r="EI41" s="86"/>
      <c r="EJ41" s="86"/>
      <c r="EK41" s="86"/>
      <c r="EL41" s="86"/>
      <c r="EM41" s="86"/>
      <c r="EN41" s="86"/>
      <c r="EO41" s="86"/>
      <c r="EP41" s="86"/>
      <c r="EQ41" s="86"/>
      <c r="ER41" s="86"/>
      <c r="ES41" s="86"/>
      <c r="ET41" s="86"/>
      <c r="EU41" s="86"/>
      <c r="EV41" s="86"/>
      <c r="EW41" s="86"/>
      <c r="EX41" s="86"/>
      <c r="EY41" s="86"/>
      <c r="EZ41" s="86"/>
      <c r="FA41" s="86"/>
      <c r="FB41" s="86"/>
      <c r="FC41" s="86"/>
      <c r="FD41" s="86"/>
      <c r="FE41" s="86"/>
      <c r="FF41" s="86"/>
      <c r="FG41" s="86"/>
      <c r="FH41" s="86"/>
      <c r="FI41" s="86"/>
      <c r="FJ41" s="86"/>
      <c r="FK41" s="86"/>
      <c r="FL41" s="86"/>
      <c r="FM41" s="86"/>
      <c r="FN41" s="86"/>
      <c r="FO41" s="86"/>
      <c r="FP41" s="86"/>
      <c r="FQ41" s="86"/>
      <c r="FR41" s="86"/>
      <c r="FS41" s="86"/>
      <c r="FT41" s="86"/>
      <c r="FU41" s="86"/>
      <c r="FV41" s="86"/>
      <c r="FW41" s="86"/>
      <c r="FX41" s="86"/>
      <c r="FY41" s="86"/>
      <c r="FZ41" s="86"/>
      <c r="GA41" s="86"/>
      <c r="GB41" s="86"/>
      <c r="GC41" s="86"/>
      <c r="GD41" s="86"/>
      <c r="GE41" s="86"/>
      <c r="GF41" s="86"/>
      <c r="GG41" s="86"/>
      <c r="GH41" s="86"/>
      <c r="GI41" s="86"/>
      <c r="GJ41" s="86"/>
      <c r="GK41" s="86"/>
      <c r="GL41" s="86"/>
      <c r="GM41" s="86"/>
      <c r="GN41" s="86"/>
      <c r="GO41" s="86"/>
      <c r="GP41" s="86"/>
      <c r="GQ41" s="86"/>
      <c r="GR41" s="86"/>
      <c r="GS41" s="86"/>
      <c r="GT41" s="86"/>
      <c r="GU41" s="86"/>
      <c r="GV41" s="86"/>
      <c r="GW41" s="86"/>
      <c r="GX41" s="86"/>
      <c r="GY41" s="86"/>
      <c r="GZ41" s="86"/>
      <c r="HA41" s="86"/>
      <c r="HB41" s="86"/>
      <c r="HC41" s="86"/>
      <c r="HD41" s="86"/>
      <c r="HE41" s="86"/>
      <c r="HF41" s="86"/>
      <c r="HG41" s="86"/>
      <c r="HH41" s="86"/>
      <c r="HI41" s="86"/>
      <c r="HJ41" s="86"/>
      <c r="HK41" s="86"/>
      <c r="HL41" s="86"/>
      <c r="HM41" s="86"/>
      <c r="HN41" s="86"/>
      <c r="HO41" s="86"/>
      <c r="HP41" s="86"/>
      <c r="HQ41" s="86"/>
      <c r="HR41" s="86"/>
      <c r="HS41" s="86"/>
      <c r="HT41" s="86"/>
      <c r="HU41" s="86"/>
      <c r="HV41" s="86"/>
      <c r="HW41" s="86"/>
      <c r="HX41" s="86"/>
      <c r="HY41" s="86"/>
      <c r="HZ41" s="86"/>
      <c r="IA41" s="86"/>
      <c r="IB41" s="86"/>
      <c r="IC41" s="86"/>
      <c r="ID41" s="86"/>
      <c r="IE41" s="86"/>
      <c r="IF41" s="86"/>
      <c r="IG41" s="86"/>
      <c r="IH41" s="86"/>
      <c r="II41" s="86"/>
      <c r="IJ41" s="86"/>
      <c r="IK41" s="86"/>
      <c r="IL41" s="86"/>
      <c r="IM41" s="86"/>
      <c r="IN41" s="86"/>
      <c r="IO41" s="86"/>
      <c r="IP41" s="86"/>
      <c r="IQ41" s="86"/>
      <c r="IR41" s="86"/>
      <c r="IS41" s="86"/>
      <c r="IT41" s="86"/>
      <c r="IU41" s="86"/>
      <c r="IV41" s="86"/>
      <c r="IW41" s="86"/>
    </row>
    <row r="42" spans="1:257" s="204" customFormat="1" ht="20.100000000000001" customHeight="1" x14ac:dyDescent="0.3">
      <c r="A42" s="208" t="s">
        <v>81</v>
      </c>
      <c r="B42" s="88"/>
      <c r="C42" s="106">
        <f>'Exp Summary'!$W$20</f>
        <v>12124264</v>
      </c>
      <c r="D42" s="107"/>
      <c r="E42" s="104">
        <f>+'Exp Summary'!Y20</f>
        <v>7.1905357245246423E-2</v>
      </c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  <c r="BO42" s="86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86"/>
      <c r="CA42" s="86"/>
      <c r="CB42" s="86"/>
      <c r="CC42" s="86"/>
      <c r="CD42" s="86"/>
      <c r="CE42" s="86"/>
      <c r="CF42" s="86"/>
      <c r="CG42" s="86"/>
      <c r="CH42" s="86"/>
      <c r="CI42" s="86"/>
      <c r="CJ42" s="86"/>
      <c r="CK42" s="86"/>
      <c r="CL42" s="86"/>
      <c r="CM42" s="86"/>
      <c r="CN42" s="86"/>
      <c r="CO42" s="86"/>
      <c r="CP42" s="86"/>
      <c r="CQ42" s="86"/>
      <c r="CR42" s="86"/>
      <c r="CS42" s="86"/>
      <c r="CT42" s="86"/>
      <c r="CU42" s="86"/>
      <c r="CV42" s="86"/>
      <c r="CW42" s="86"/>
      <c r="CX42" s="86"/>
      <c r="CY42" s="86"/>
      <c r="CZ42" s="86"/>
      <c r="DA42" s="86"/>
      <c r="DB42" s="86"/>
      <c r="DC42" s="86"/>
      <c r="DD42" s="86"/>
      <c r="DE42" s="86"/>
      <c r="DF42" s="86"/>
      <c r="DG42" s="86"/>
      <c r="DH42" s="86"/>
      <c r="DI42" s="86"/>
      <c r="DJ42" s="86"/>
      <c r="DK42" s="86"/>
      <c r="DL42" s="86"/>
      <c r="DM42" s="86"/>
      <c r="DN42" s="86"/>
      <c r="DO42" s="86"/>
      <c r="DP42" s="86"/>
      <c r="DQ42" s="86"/>
      <c r="DR42" s="86"/>
      <c r="DS42" s="86"/>
      <c r="DT42" s="86"/>
      <c r="DU42" s="86"/>
      <c r="DV42" s="86"/>
      <c r="DW42" s="86"/>
      <c r="DX42" s="86"/>
      <c r="DY42" s="86"/>
      <c r="DZ42" s="86"/>
      <c r="EA42" s="86"/>
      <c r="EB42" s="86"/>
      <c r="EC42" s="86"/>
      <c r="ED42" s="86"/>
      <c r="EE42" s="86"/>
      <c r="EF42" s="86"/>
      <c r="EG42" s="86"/>
      <c r="EH42" s="86"/>
      <c r="EI42" s="86"/>
      <c r="EJ42" s="86"/>
      <c r="EK42" s="86"/>
      <c r="EL42" s="86"/>
      <c r="EM42" s="86"/>
      <c r="EN42" s="86"/>
      <c r="EO42" s="86"/>
      <c r="EP42" s="86"/>
      <c r="EQ42" s="86"/>
      <c r="ER42" s="86"/>
      <c r="ES42" s="86"/>
      <c r="ET42" s="86"/>
      <c r="EU42" s="86"/>
      <c r="EV42" s="86"/>
      <c r="EW42" s="86"/>
      <c r="EX42" s="86"/>
      <c r="EY42" s="86"/>
      <c r="EZ42" s="86"/>
      <c r="FA42" s="86"/>
      <c r="FB42" s="86"/>
      <c r="FC42" s="86"/>
      <c r="FD42" s="86"/>
      <c r="FE42" s="86"/>
      <c r="FF42" s="86"/>
      <c r="FG42" s="86"/>
      <c r="FH42" s="86"/>
      <c r="FI42" s="86"/>
      <c r="FJ42" s="86"/>
      <c r="FK42" s="86"/>
      <c r="FL42" s="86"/>
      <c r="FM42" s="86"/>
      <c r="FN42" s="86"/>
      <c r="FO42" s="86"/>
      <c r="FP42" s="86"/>
      <c r="FQ42" s="86"/>
      <c r="FR42" s="86"/>
      <c r="FS42" s="86"/>
      <c r="FT42" s="86"/>
      <c r="FU42" s="86"/>
      <c r="FV42" s="86"/>
      <c r="FW42" s="86"/>
      <c r="FX42" s="86"/>
      <c r="FY42" s="86"/>
      <c r="FZ42" s="86"/>
      <c r="GA42" s="86"/>
      <c r="GB42" s="86"/>
      <c r="GC42" s="86"/>
      <c r="GD42" s="86"/>
      <c r="GE42" s="86"/>
      <c r="GF42" s="86"/>
      <c r="GG42" s="86"/>
      <c r="GH42" s="86"/>
      <c r="GI42" s="86"/>
      <c r="GJ42" s="86"/>
      <c r="GK42" s="86"/>
      <c r="GL42" s="86"/>
      <c r="GM42" s="86"/>
      <c r="GN42" s="86"/>
      <c r="GO42" s="86"/>
      <c r="GP42" s="86"/>
      <c r="GQ42" s="86"/>
      <c r="GR42" s="86"/>
      <c r="GS42" s="86"/>
      <c r="GT42" s="86"/>
      <c r="GU42" s="86"/>
      <c r="GV42" s="86"/>
      <c r="GW42" s="86"/>
      <c r="GX42" s="86"/>
      <c r="GY42" s="86"/>
      <c r="GZ42" s="86"/>
      <c r="HA42" s="86"/>
      <c r="HB42" s="86"/>
      <c r="HC42" s="86"/>
      <c r="HD42" s="86"/>
      <c r="HE42" s="86"/>
      <c r="HF42" s="86"/>
      <c r="HG42" s="86"/>
      <c r="HH42" s="86"/>
      <c r="HI42" s="86"/>
      <c r="HJ42" s="86"/>
      <c r="HK42" s="86"/>
      <c r="HL42" s="86"/>
      <c r="HM42" s="86"/>
      <c r="HN42" s="86"/>
      <c r="HO42" s="86"/>
      <c r="HP42" s="86"/>
      <c r="HQ42" s="86"/>
      <c r="HR42" s="86"/>
      <c r="HS42" s="86"/>
      <c r="HT42" s="86"/>
      <c r="HU42" s="86"/>
      <c r="HV42" s="86"/>
      <c r="HW42" s="86"/>
      <c r="HX42" s="86"/>
      <c r="HY42" s="86"/>
      <c r="HZ42" s="86"/>
      <c r="IA42" s="86"/>
      <c r="IB42" s="86"/>
      <c r="IC42" s="86"/>
      <c r="ID42" s="86"/>
      <c r="IE42" s="86"/>
      <c r="IF42" s="86"/>
      <c r="IG42" s="86"/>
      <c r="IH42" s="86"/>
      <c r="II42" s="86"/>
      <c r="IJ42" s="86"/>
      <c r="IK42" s="86"/>
      <c r="IL42" s="86"/>
      <c r="IM42" s="86"/>
      <c r="IN42" s="86"/>
      <c r="IO42" s="86"/>
      <c r="IP42" s="86"/>
      <c r="IQ42" s="86"/>
      <c r="IR42" s="86"/>
      <c r="IS42" s="86"/>
      <c r="IT42" s="86"/>
      <c r="IU42" s="86"/>
      <c r="IV42" s="86"/>
      <c r="IW42" s="86"/>
    </row>
    <row r="43" spans="1:257" s="204" customFormat="1" ht="20.100000000000001" customHeight="1" x14ac:dyDescent="0.3">
      <c r="A43" s="208" t="s">
        <v>82</v>
      </c>
      <c r="B43" s="88"/>
      <c r="C43" s="106">
        <f>'Exp Summary'!$W$22</f>
        <v>28144702</v>
      </c>
      <c r="D43" s="107"/>
      <c r="E43" s="104">
        <f>+'Exp Summary'!Y22</f>
        <v>0.16691774872858273</v>
      </c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86"/>
      <c r="CA43" s="86"/>
      <c r="CB43" s="86"/>
      <c r="CC43" s="86"/>
      <c r="CD43" s="86"/>
      <c r="CE43" s="86"/>
      <c r="CF43" s="86"/>
      <c r="CG43" s="86"/>
      <c r="CH43" s="86"/>
      <c r="CI43" s="86"/>
      <c r="CJ43" s="86"/>
      <c r="CK43" s="86"/>
      <c r="CL43" s="86"/>
      <c r="CM43" s="86"/>
      <c r="CN43" s="86"/>
      <c r="CO43" s="86"/>
      <c r="CP43" s="86"/>
      <c r="CQ43" s="86"/>
      <c r="CR43" s="86"/>
      <c r="CS43" s="86"/>
      <c r="CT43" s="86"/>
      <c r="CU43" s="86"/>
      <c r="CV43" s="86"/>
      <c r="CW43" s="86"/>
      <c r="CX43" s="86"/>
      <c r="CY43" s="86"/>
      <c r="CZ43" s="86"/>
      <c r="DA43" s="86"/>
      <c r="DB43" s="86"/>
      <c r="DC43" s="86"/>
      <c r="DD43" s="86"/>
      <c r="DE43" s="86"/>
      <c r="DF43" s="86"/>
      <c r="DG43" s="86"/>
      <c r="DH43" s="86"/>
      <c r="DI43" s="86"/>
      <c r="DJ43" s="86"/>
      <c r="DK43" s="86"/>
      <c r="DL43" s="86"/>
      <c r="DM43" s="86"/>
      <c r="DN43" s="86"/>
      <c r="DO43" s="86"/>
      <c r="DP43" s="86"/>
      <c r="DQ43" s="86"/>
      <c r="DR43" s="86"/>
      <c r="DS43" s="86"/>
      <c r="DT43" s="86"/>
      <c r="DU43" s="86"/>
      <c r="DV43" s="86"/>
      <c r="DW43" s="86"/>
      <c r="DX43" s="86"/>
      <c r="DY43" s="86"/>
      <c r="DZ43" s="86"/>
      <c r="EA43" s="86"/>
      <c r="EB43" s="86"/>
      <c r="EC43" s="86"/>
      <c r="ED43" s="86"/>
      <c r="EE43" s="86"/>
      <c r="EF43" s="86"/>
      <c r="EG43" s="86"/>
      <c r="EH43" s="86"/>
      <c r="EI43" s="86"/>
      <c r="EJ43" s="86"/>
      <c r="EK43" s="86"/>
      <c r="EL43" s="86"/>
      <c r="EM43" s="86"/>
      <c r="EN43" s="86"/>
      <c r="EO43" s="86"/>
      <c r="EP43" s="86"/>
      <c r="EQ43" s="86"/>
      <c r="ER43" s="86"/>
      <c r="ES43" s="86"/>
      <c r="ET43" s="86"/>
      <c r="EU43" s="86"/>
      <c r="EV43" s="86"/>
      <c r="EW43" s="86"/>
      <c r="EX43" s="86"/>
      <c r="EY43" s="86"/>
      <c r="EZ43" s="86"/>
      <c r="FA43" s="86"/>
      <c r="FB43" s="86"/>
      <c r="FC43" s="86"/>
      <c r="FD43" s="86"/>
      <c r="FE43" s="86"/>
      <c r="FF43" s="86"/>
      <c r="FG43" s="86"/>
      <c r="FH43" s="86"/>
      <c r="FI43" s="86"/>
      <c r="FJ43" s="86"/>
      <c r="FK43" s="86"/>
      <c r="FL43" s="86"/>
      <c r="FM43" s="86"/>
      <c r="FN43" s="86"/>
      <c r="FO43" s="86"/>
      <c r="FP43" s="86"/>
      <c r="FQ43" s="86"/>
      <c r="FR43" s="86"/>
      <c r="FS43" s="86"/>
      <c r="FT43" s="86"/>
      <c r="FU43" s="86"/>
      <c r="FV43" s="86"/>
      <c r="FW43" s="86"/>
      <c r="FX43" s="86"/>
      <c r="FY43" s="86"/>
      <c r="FZ43" s="86"/>
      <c r="GA43" s="86"/>
      <c r="GB43" s="86"/>
      <c r="GC43" s="86"/>
      <c r="GD43" s="86"/>
      <c r="GE43" s="86"/>
      <c r="GF43" s="86"/>
      <c r="GG43" s="86"/>
      <c r="GH43" s="86"/>
      <c r="GI43" s="86"/>
      <c r="GJ43" s="86"/>
      <c r="GK43" s="86"/>
      <c r="GL43" s="86"/>
      <c r="GM43" s="86"/>
      <c r="GN43" s="86"/>
      <c r="GO43" s="86"/>
      <c r="GP43" s="86"/>
      <c r="GQ43" s="86"/>
      <c r="GR43" s="86"/>
      <c r="GS43" s="86"/>
      <c r="GT43" s="86"/>
      <c r="GU43" s="86"/>
      <c r="GV43" s="86"/>
      <c r="GW43" s="86"/>
      <c r="GX43" s="86"/>
      <c r="GY43" s="86"/>
      <c r="GZ43" s="86"/>
      <c r="HA43" s="86"/>
      <c r="HB43" s="86"/>
      <c r="HC43" s="86"/>
      <c r="HD43" s="86"/>
      <c r="HE43" s="86"/>
      <c r="HF43" s="86"/>
      <c r="HG43" s="86"/>
      <c r="HH43" s="86"/>
      <c r="HI43" s="86"/>
      <c r="HJ43" s="86"/>
      <c r="HK43" s="86"/>
      <c r="HL43" s="86"/>
      <c r="HM43" s="86"/>
      <c r="HN43" s="86"/>
      <c r="HO43" s="86"/>
      <c r="HP43" s="86"/>
      <c r="HQ43" s="86"/>
      <c r="HR43" s="86"/>
      <c r="HS43" s="86"/>
      <c r="HT43" s="86"/>
      <c r="HU43" s="86"/>
      <c r="HV43" s="86"/>
      <c r="HW43" s="86"/>
      <c r="HX43" s="86"/>
      <c r="HY43" s="86"/>
      <c r="HZ43" s="86"/>
      <c r="IA43" s="86"/>
      <c r="IB43" s="86"/>
      <c r="IC43" s="86"/>
      <c r="ID43" s="86"/>
      <c r="IE43" s="86"/>
      <c r="IF43" s="86"/>
      <c r="IG43" s="86"/>
      <c r="IH43" s="86"/>
      <c r="II43" s="86"/>
      <c r="IJ43" s="86"/>
      <c r="IK43" s="86"/>
      <c r="IL43" s="86"/>
      <c r="IM43" s="86"/>
      <c r="IN43" s="86"/>
      <c r="IO43" s="86"/>
      <c r="IP43" s="86"/>
      <c r="IQ43" s="86"/>
      <c r="IR43" s="86"/>
      <c r="IS43" s="86"/>
      <c r="IT43" s="86"/>
      <c r="IU43" s="86"/>
      <c r="IV43" s="86"/>
      <c r="IW43" s="86"/>
    </row>
    <row r="44" spans="1:257" s="204" customFormat="1" ht="20.100000000000001" customHeight="1" x14ac:dyDescent="0.3">
      <c r="A44" s="208" t="s">
        <v>83</v>
      </c>
      <c r="B44" s="88"/>
      <c r="C44" s="106">
        <f>'Exp Summary'!$W$24</f>
        <v>26090826</v>
      </c>
      <c r="D44" s="107"/>
      <c r="E44" s="104">
        <f>+'Exp Summary'!Y24</f>
        <v>0.15473682892038343</v>
      </c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86"/>
      <c r="BO44" s="86"/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86"/>
      <c r="CA44" s="86"/>
      <c r="CB44" s="86"/>
      <c r="CC44" s="86"/>
      <c r="CD44" s="86"/>
      <c r="CE44" s="86"/>
      <c r="CF44" s="86"/>
      <c r="CG44" s="86"/>
      <c r="CH44" s="86"/>
      <c r="CI44" s="86"/>
      <c r="CJ44" s="86"/>
      <c r="CK44" s="86"/>
      <c r="CL44" s="86"/>
      <c r="CM44" s="86"/>
      <c r="CN44" s="86"/>
      <c r="CO44" s="86"/>
      <c r="CP44" s="86"/>
      <c r="CQ44" s="86"/>
      <c r="CR44" s="86"/>
      <c r="CS44" s="86"/>
      <c r="CT44" s="86"/>
      <c r="CU44" s="86"/>
      <c r="CV44" s="86"/>
      <c r="CW44" s="86"/>
      <c r="CX44" s="86"/>
      <c r="CY44" s="86"/>
      <c r="CZ44" s="86"/>
      <c r="DA44" s="86"/>
      <c r="DB44" s="86"/>
      <c r="DC44" s="86"/>
      <c r="DD44" s="86"/>
      <c r="DE44" s="86"/>
      <c r="DF44" s="86"/>
      <c r="DG44" s="86"/>
      <c r="DH44" s="86"/>
      <c r="DI44" s="86"/>
      <c r="DJ44" s="86"/>
      <c r="DK44" s="86"/>
      <c r="DL44" s="86"/>
      <c r="DM44" s="86"/>
      <c r="DN44" s="86"/>
      <c r="DO44" s="86"/>
      <c r="DP44" s="86"/>
      <c r="DQ44" s="86"/>
      <c r="DR44" s="86"/>
      <c r="DS44" s="86"/>
      <c r="DT44" s="86"/>
      <c r="DU44" s="86"/>
      <c r="DV44" s="86"/>
      <c r="DW44" s="86"/>
      <c r="DX44" s="86"/>
      <c r="DY44" s="86"/>
      <c r="DZ44" s="86"/>
      <c r="EA44" s="86"/>
      <c r="EB44" s="86"/>
      <c r="EC44" s="86"/>
      <c r="ED44" s="86"/>
      <c r="EE44" s="86"/>
      <c r="EF44" s="86"/>
      <c r="EG44" s="86"/>
      <c r="EH44" s="86"/>
      <c r="EI44" s="86"/>
      <c r="EJ44" s="86"/>
      <c r="EK44" s="86"/>
      <c r="EL44" s="86"/>
      <c r="EM44" s="86"/>
      <c r="EN44" s="86"/>
      <c r="EO44" s="86"/>
      <c r="EP44" s="86"/>
      <c r="EQ44" s="86"/>
      <c r="ER44" s="86"/>
      <c r="ES44" s="86"/>
      <c r="ET44" s="86"/>
      <c r="EU44" s="86"/>
      <c r="EV44" s="86"/>
      <c r="EW44" s="86"/>
      <c r="EX44" s="86"/>
      <c r="EY44" s="86"/>
      <c r="EZ44" s="86"/>
      <c r="FA44" s="86"/>
      <c r="FB44" s="86"/>
      <c r="FC44" s="86"/>
      <c r="FD44" s="86"/>
      <c r="FE44" s="86"/>
      <c r="FF44" s="86"/>
      <c r="FG44" s="86"/>
      <c r="FH44" s="86"/>
      <c r="FI44" s="86"/>
      <c r="FJ44" s="86"/>
      <c r="FK44" s="86"/>
      <c r="FL44" s="86"/>
      <c r="FM44" s="86"/>
      <c r="FN44" s="86"/>
      <c r="FO44" s="86"/>
      <c r="FP44" s="86"/>
      <c r="FQ44" s="86"/>
      <c r="FR44" s="86"/>
      <c r="FS44" s="86"/>
      <c r="FT44" s="86"/>
      <c r="FU44" s="86"/>
      <c r="FV44" s="86"/>
      <c r="FW44" s="86"/>
      <c r="FX44" s="86"/>
      <c r="FY44" s="86"/>
      <c r="FZ44" s="86"/>
      <c r="GA44" s="86"/>
      <c r="GB44" s="86"/>
      <c r="GC44" s="86"/>
      <c r="GD44" s="86"/>
      <c r="GE44" s="86"/>
      <c r="GF44" s="86"/>
      <c r="GG44" s="86"/>
      <c r="GH44" s="86"/>
      <c r="GI44" s="86"/>
      <c r="GJ44" s="86"/>
      <c r="GK44" s="86"/>
      <c r="GL44" s="86"/>
      <c r="GM44" s="86"/>
      <c r="GN44" s="86"/>
      <c r="GO44" s="86"/>
      <c r="GP44" s="86"/>
      <c r="GQ44" s="86"/>
      <c r="GR44" s="86"/>
      <c r="GS44" s="86"/>
      <c r="GT44" s="86"/>
      <c r="GU44" s="86"/>
      <c r="GV44" s="86"/>
      <c r="GW44" s="86"/>
      <c r="GX44" s="86"/>
      <c r="GY44" s="86"/>
      <c r="GZ44" s="86"/>
      <c r="HA44" s="86"/>
      <c r="HB44" s="86"/>
      <c r="HC44" s="86"/>
      <c r="HD44" s="86"/>
      <c r="HE44" s="86"/>
      <c r="HF44" s="86"/>
      <c r="HG44" s="86"/>
      <c r="HH44" s="86"/>
      <c r="HI44" s="86"/>
      <c r="HJ44" s="86"/>
      <c r="HK44" s="86"/>
      <c r="HL44" s="86"/>
      <c r="HM44" s="86"/>
      <c r="HN44" s="86"/>
      <c r="HO44" s="86"/>
      <c r="HP44" s="86"/>
      <c r="HQ44" s="86"/>
      <c r="HR44" s="86"/>
      <c r="HS44" s="86"/>
      <c r="HT44" s="86"/>
      <c r="HU44" s="86"/>
      <c r="HV44" s="86"/>
      <c r="HW44" s="86"/>
      <c r="HX44" s="86"/>
      <c r="HY44" s="86"/>
      <c r="HZ44" s="86"/>
      <c r="IA44" s="86"/>
      <c r="IB44" s="86"/>
      <c r="IC44" s="86"/>
      <c r="ID44" s="86"/>
      <c r="IE44" s="86"/>
      <c r="IF44" s="86"/>
      <c r="IG44" s="86"/>
      <c r="IH44" s="86"/>
      <c r="II44" s="86"/>
      <c r="IJ44" s="86"/>
      <c r="IK44" s="86"/>
      <c r="IL44" s="86"/>
      <c r="IM44" s="86"/>
      <c r="IN44" s="86"/>
      <c r="IO44" s="86"/>
      <c r="IP44" s="86"/>
      <c r="IQ44" s="86"/>
      <c r="IR44" s="86"/>
      <c r="IS44" s="86"/>
      <c r="IT44" s="86"/>
      <c r="IU44" s="86"/>
      <c r="IV44" s="86"/>
      <c r="IW44" s="86"/>
    </row>
    <row r="45" spans="1:257" s="204" customFormat="1" ht="20.100000000000001" customHeight="1" thickBot="1" x14ac:dyDescent="0.35">
      <c r="A45" s="92"/>
      <c r="B45" s="88"/>
      <c r="C45" s="107"/>
      <c r="D45" s="107"/>
      <c r="E45" s="11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  <c r="BO45" s="86"/>
      <c r="BP45" s="86"/>
      <c r="BQ45" s="86"/>
      <c r="BR45" s="86"/>
      <c r="BS45" s="86"/>
      <c r="BT45" s="86"/>
      <c r="BU45" s="86"/>
      <c r="BV45" s="86"/>
      <c r="BW45" s="86"/>
      <c r="BX45" s="86"/>
      <c r="BY45" s="86"/>
      <c r="BZ45" s="86"/>
      <c r="CA45" s="86"/>
      <c r="CB45" s="86"/>
      <c r="CC45" s="86"/>
      <c r="CD45" s="86"/>
      <c r="CE45" s="86"/>
      <c r="CF45" s="86"/>
      <c r="CG45" s="86"/>
      <c r="CH45" s="86"/>
      <c r="CI45" s="86"/>
      <c r="CJ45" s="86"/>
      <c r="CK45" s="86"/>
      <c r="CL45" s="86"/>
      <c r="CM45" s="86"/>
      <c r="CN45" s="86"/>
      <c r="CO45" s="86"/>
      <c r="CP45" s="86"/>
      <c r="CQ45" s="86"/>
      <c r="CR45" s="86"/>
      <c r="CS45" s="86"/>
      <c r="CT45" s="86"/>
      <c r="CU45" s="86"/>
      <c r="CV45" s="86"/>
      <c r="CW45" s="86"/>
      <c r="CX45" s="86"/>
      <c r="CY45" s="86"/>
      <c r="CZ45" s="86"/>
      <c r="DA45" s="86"/>
      <c r="DB45" s="86"/>
      <c r="DC45" s="86"/>
      <c r="DD45" s="86"/>
      <c r="DE45" s="86"/>
      <c r="DF45" s="86"/>
      <c r="DG45" s="86"/>
      <c r="DH45" s="86"/>
      <c r="DI45" s="86"/>
      <c r="DJ45" s="86"/>
      <c r="DK45" s="86"/>
      <c r="DL45" s="86"/>
      <c r="DM45" s="86"/>
      <c r="DN45" s="86"/>
      <c r="DO45" s="86"/>
      <c r="DP45" s="86"/>
      <c r="DQ45" s="86"/>
      <c r="DR45" s="86"/>
      <c r="DS45" s="86"/>
      <c r="DT45" s="86"/>
      <c r="DU45" s="86"/>
      <c r="DV45" s="86"/>
      <c r="DW45" s="86"/>
      <c r="DX45" s="86"/>
      <c r="DY45" s="86"/>
      <c r="DZ45" s="86"/>
      <c r="EA45" s="86"/>
      <c r="EB45" s="86"/>
      <c r="EC45" s="86"/>
      <c r="ED45" s="86"/>
      <c r="EE45" s="86"/>
      <c r="EF45" s="86"/>
      <c r="EG45" s="86"/>
      <c r="EH45" s="86"/>
      <c r="EI45" s="86"/>
      <c r="EJ45" s="86"/>
      <c r="EK45" s="86"/>
      <c r="EL45" s="86"/>
      <c r="EM45" s="86"/>
      <c r="EN45" s="86"/>
      <c r="EO45" s="86"/>
      <c r="EP45" s="86"/>
      <c r="EQ45" s="86"/>
      <c r="ER45" s="86"/>
      <c r="ES45" s="86"/>
      <c r="ET45" s="86"/>
      <c r="EU45" s="86"/>
      <c r="EV45" s="86"/>
      <c r="EW45" s="86"/>
      <c r="EX45" s="86"/>
      <c r="EY45" s="86"/>
      <c r="EZ45" s="86"/>
      <c r="FA45" s="86"/>
      <c r="FB45" s="86"/>
      <c r="FC45" s="86"/>
      <c r="FD45" s="86"/>
      <c r="FE45" s="86"/>
      <c r="FF45" s="86"/>
      <c r="FG45" s="86"/>
      <c r="FH45" s="86"/>
      <c r="FI45" s="86"/>
      <c r="FJ45" s="86"/>
      <c r="FK45" s="86"/>
      <c r="FL45" s="86"/>
      <c r="FM45" s="86"/>
      <c r="FN45" s="86"/>
      <c r="FO45" s="86"/>
      <c r="FP45" s="86"/>
      <c r="FQ45" s="86"/>
      <c r="FR45" s="86"/>
      <c r="FS45" s="86"/>
      <c r="FT45" s="86"/>
      <c r="FU45" s="86"/>
      <c r="FV45" s="86"/>
      <c r="FW45" s="86"/>
      <c r="FX45" s="86"/>
      <c r="FY45" s="86"/>
      <c r="FZ45" s="86"/>
      <c r="GA45" s="86"/>
      <c r="GB45" s="86"/>
      <c r="GC45" s="86"/>
      <c r="GD45" s="86"/>
      <c r="GE45" s="86"/>
      <c r="GF45" s="86"/>
      <c r="GG45" s="86"/>
      <c r="GH45" s="86"/>
      <c r="GI45" s="86"/>
      <c r="GJ45" s="86"/>
      <c r="GK45" s="86"/>
      <c r="GL45" s="86"/>
      <c r="GM45" s="86"/>
      <c r="GN45" s="86"/>
      <c r="GO45" s="86"/>
      <c r="GP45" s="86"/>
      <c r="GQ45" s="86"/>
      <c r="GR45" s="86"/>
      <c r="GS45" s="86"/>
      <c r="GT45" s="86"/>
      <c r="GU45" s="86"/>
      <c r="GV45" s="86"/>
      <c r="GW45" s="86"/>
      <c r="GX45" s="86"/>
      <c r="GY45" s="86"/>
      <c r="GZ45" s="86"/>
      <c r="HA45" s="86"/>
      <c r="HB45" s="86"/>
      <c r="HC45" s="86"/>
      <c r="HD45" s="86"/>
      <c r="HE45" s="86"/>
      <c r="HF45" s="86"/>
      <c r="HG45" s="86"/>
      <c r="HH45" s="86"/>
      <c r="HI45" s="86"/>
      <c r="HJ45" s="86"/>
      <c r="HK45" s="86"/>
      <c r="HL45" s="86"/>
      <c r="HM45" s="86"/>
      <c r="HN45" s="86"/>
      <c r="HO45" s="86"/>
      <c r="HP45" s="86"/>
      <c r="HQ45" s="86"/>
      <c r="HR45" s="86"/>
      <c r="HS45" s="86"/>
      <c r="HT45" s="86"/>
      <c r="HU45" s="86"/>
      <c r="HV45" s="86"/>
      <c r="HW45" s="86"/>
      <c r="HX45" s="86"/>
      <c r="HY45" s="86"/>
      <c r="HZ45" s="86"/>
      <c r="IA45" s="86"/>
      <c r="IB45" s="86"/>
      <c r="IC45" s="86"/>
      <c r="ID45" s="86"/>
      <c r="IE45" s="86"/>
      <c r="IF45" s="86"/>
      <c r="IG45" s="86"/>
      <c r="IH45" s="86"/>
      <c r="II45" s="86"/>
      <c r="IJ45" s="86"/>
      <c r="IK45" s="86"/>
      <c r="IL45" s="86"/>
      <c r="IM45" s="86"/>
      <c r="IN45" s="86"/>
      <c r="IO45" s="86"/>
      <c r="IP45" s="86"/>
      <c r="IQ45" s="86"/>
      <c r="IR45" s="86"/>
      <c r="IS45" s="86"/>
      <c r="IT45" s="86"/>
      <c r="IU45" s="86"/>
      <c r="IV45" s="86"/>
      <c r="IW45" s="86"/>
    </row>
    <row r="46" spans="1:257" s="204" customFormat="1" ht="20.100000000000001" customHeight="1" thickBot="1" x14ac:dyDescent="0.35">
      <c r="A46" s="109" t="s">
        <v>85</v>
      </c>
      <c r="B46" s="91"/>
      <c r="C46" s="110">
        <f>+'Exp Summary'!W27</f>
        <v>168614196</v>
      </c>
      <c r="D46" s="111"/>
      <c r="E46" s="112">
        <f>+'Exp Summary'!Y27</f>
        <v>1</v>
      </c>
      <c r="F46" s="86"/>
      <c r="G46" s="86"/>
      <c r="H46" s="86"/>
      <c r="I46" s="86"/>
      <c r="J46" s="86"/>
      <c r="K46" s="115"/>
      <c r="L46" s="115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  <c r="BO46" s="86"/>
      <c r="BP46" s="86"/>
      <c r="BQ46" s="86"/>
      <c r="BR46" s="86"/>
      <c r="BS46" s="86"/>
      <c r="BT46" s="86"/>
      <c r="BU46" s="86"/>
      <c r="BV46" s="86"/>
      <c r="BW46" s="86"/>
      <c r="BX46" s="86"/>
      <c r="BY46" s="86"/>
      <c r="BZ46" s="86"/>
      <c r="CA46" s="86"/>
      <c r="CB46" s="86"/>
      <c r="CC46" s="86"/>
      <c r="CD46" s="86"/>
      <c r="CE46" s="86"/>
      <c r="CF46" s="86"/>
      <c r="CG46" s="86"/>
      <c r="CH46" s="86"/>
      <c r="CI46" s="86"/>
      <c r="CJ46" s="86"/>
      <c r="CK46" s="86"/>
      <c r="CL46" s="86"/>
      <c r="CM46" s="86"/>
      <c r="CN46" s="86"/>
      <c r="CO46" s="86"/>
      <c r="CP46" s="86"/>
      <c r="CQ46" s="86"/>
      <c r="CR46" s="86"/>
      <c r="CS46" s="86"/>
      <c r="CT46" s="86"/>
      <c r="CU46" s="86"/>
      <c r="CV46" s="86"/>
      <c r="CW46" s="86"/>
      <c r="CX46" s="86"/>
      <c r="CY46" s="86"/>
      <c r="CZ46" s="86"/>
      <c r="DA46" s="86"/>
      <c r="DB46" s="86"/>
      <c r="DC46" s="86"/>
      <c r="DD46" s="86"/>
      <c r="DE46" s="86"/>
      <c r="DF46" s="86"/>
      <c r="DG46" s="86"/>
      <c r="DH46" s="86"/>
      <c r="DI46" s="86"/>
      <c r="DJ46" s="86"/>
      <c r="DK46" s="86"/>
      <c r="DL46" s="86"/>
      <c r="DM46" s="86"/>
      <c r="DN46" s="86"/>
      <c r="DO46" s="86"/>
      <c r="DP46" s="86"/>
      <c r="DQ46" s="86"/>
      <c r="DR46" s="86"/>
      <c r="DS46" s="86"/>
      <c r="DT46" s="86"/>
      <c r="DU46" s="86"/>
      <c r="DV46" s="86"/>
      <c r="DW46" s="86"/>
      <c r="DX46" s="86"/>
      <c r="DY46" s="86"/>
      <c r="DZ46" s="86"/>
      <c r="EA46" s="86"/>
      <c r="EB46" s="86"/>
      <c r="EC46" s="86"/>
      <c r="ED46" s="86"/>
      <c r="EE46" s="86"/>
      <c r="EF46" s="86"/>
      <c r="EG46" s="86"/>
      <c r="EH46" s="86"/>
      <c r="EI46" s="86"/>
      <c r="EJ46" s="86"/>
      <c r="EK46" s="86"/>
      <c r="EL46" s="86"/>
      <c r="EM46" s="86"/>
      <c r="EN46" s="86"/>
      <c r="EO46" s="86"/>
      <c r="EP46" s="86"/>
      <c r="EQ46" s="86"/>
      <c r="ER46" s="86"/>
      <c r="ES46" s="86"/>
      <c r="ET46" s="86"/>
      <c r="EU46" s="86"/>
      <c r="EV46" s="86"/>
      <c r="EW46" s="86"/>
      <c r="EX46" s="86"/>
      <c r="EY46" s="86"/>
      <c r="EZ46" s="86"/>
      <c r="FA46" s="86"/>
      <c r="FB46" s="86"/>
      <c r="FC46" s="86"/>
      <c r="FD46" s="86"/>
      <c r="FE46" s="86"/>
      <c r="FF46" s="86"/>
      <c r="FG46" s="86"/>
      <c r="FH46" s="86"/>
      <c r="FI46" s="86"/>
      <c r="FJ46" s="86"/>
      <c r="FK46" s="86"/>
      <c r="FL46" s="86"/>
      <c r="FM46" s="86"/>
      <c r="FN46" s="86"/>
      <c r="FO46" s="86"/>
      <c r="FP46" s="86"/>
      <c r="FQ46" s="86"/>
      <c r="FR46" s="86"/>
      <c r="FS46" s="86"/>
      <c r="FT46" s="86"/>
      <c r="FU46" s="86"/>
      <c r="FV46" s="86"/>
      <c r="FW46" s="86"/>
      <c r="FX46" s="86"/>
      <c r="FY46" s="86"/>
      <c r="FZ46" s="86"/>
      <c r="GA46" s="86"/>
      <c r="GB46" s="86"/>
      <c r="GC46" s="86"/>
      <c r="GD46" s="86"/>
      <c r="GE46" s="86"/>
      <c r="GF46" s="86"/>
      <c r="GG46" s="86"/>
      <c r="GH46" s="86"/>
      <c r="GI46" s="86"/>
      <c r="GJ46" s="86"/>
      <c r="GK46" s="86"/>
      <c r="GL46" s="86"/>
      <c r="GM46" s="86"/>
      <c r="GN46" s="86"/>
      <c r="GO46" s="86"/>
      <c r="GP46" s="86"/>
      <c r="GQ46" s="86"/>
      <c r="GR46" s="86"/>
      <c r="GS46" s="86"/>
      <c r="GT46" s="86"/>
      <c r="GU46" s="86"/>
      <c r="GV46" s="86"/>
      <c r="GW46" s="86"/>
      <c r="GX46" s="86"/>
      <c r="GY46" s="86"/>
      <c r="GZ46" s="86"/>
      <c r="HA46" s="86"/>
      <c r="HB46" s="86"/>
      <c r="HC46" s="86"/>
      <c r="HD46" s="86"/>
      <c r="HE46" s="86"/>
      <c r="HF46" s="86"/>
      <c r="HG46" s="86"/>
      <c r="HH46" s="86"/>
      <c r="HI46" s="86"/>
      <c r="HJ46" s="86"/>
      <c r="HK46" s="86"/>
      <c r="HL46" s="86"/>
      <c r="HM46" s="86"/>
      <c r="HN46" s="86"/>
      <c r="HO46" s="86"/>
      <c r="HP46" s="86"/>
      <c r="HQ46" s="86"/>
      <c r="HR46" s="86"/>
      <c r="HS46" s="86"/>
      <c r="HT46" s="86"/>
      <c r="HU46" s="86"/>
      <c r="HV46" s="86"/>
      <c r="HW46" s="86"/>
      <c r="HX46" s="86"/>
      <c r="HY46" s="86"/>
      <c r="HZ46" s="86"/>
      <c r="IA46" s="86"/>
      <c r="IB46" s="86"/>
      <c r="IC46" s="86"/>
      <c r="ID46" s="86"/>
      <c r="IE46" s="86"/>
      <c r="IF46" s="86"/>
      <c r="IG46" s="86"/>
      <c r="IH46" s="86"/>
      <c r="II46" s="86"/>
      <c r="IJ46" s="86"/>
      <c r="IK46" s="86"/>
      <c r="IL46" s="86"/>
      <c r="IM46" s="86"/>
      <c r="IN46" s="86"/>
      <c r="IO46" s="86"/>
      <c r="IP46" s="86"/>
      <c r="IQ46" s="86"/>
      <c r="IR46" s="86"/>
      <c r="IS46" s="86"/>
      <c r="IT46" s="86"/>
      <c r="IU46" s="86"/>
      <c r="IV46" s="86"/>
      <c r="IW46" s="86"/>
    </row>
    <row r="47" spans="1:257" s="204" customFormat="1" ht="20.100000000000001" customHeight="1" thickTop="1" x14ac:dyDescent="0.3">
      <c r="F47" s="86"/>
      <c r="G47" s="86"/>
      <c r="H47" s="86"/>
      <c r="I47" s="86"/>
      <c r="J47" s="86"/>
      <c r="K47" s="117"/>
      <c r="L47" s="117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  <c r="BO47" s="86"/>
      <c r="BP47" s="86"/>
      <c r="BQ47" s="86"/>
      <c r="BR47" s="86"/>
      <c r="BS47" s="86"/>
      <c r="BT47" s="86"/>
      <c r="BU47" s="86"/>
      <c r="BV47" s="86"/>
      <c r="BW47" s="86"/>
      <c r="BX47" s="86"/>
      <c r="BY47" s="86"/>
      <c r="BZ47" s="86"/>
      <c r="CA47" s="86"/>
      <c r="CB47" s="86"/>
      <c r="CC47" s="86"/>
      <c r="CD47" s="86"/>
      <c r="CE47" s="86"/>
      <c r="CF47" s="86"/>
      <c r="CG47" s="86"/>
      <c r="CH47" s="86"/>
      <c r="CI47" s="86"/>
      <c r="CJ47" s="86"/>
      <c r="CK47" s="86"/>
      <c r="CL47" s="86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6"/>
      <c r="DC47" s="86"/>
      <c r="DD47" s="86"/>
      <c r="DE47" s="86"/>
      <c r="DF47" s="86"/>
      <c r="DG47" s="86"/>
      <c r="DH47" s="86"/>
      <c r="DI47" s="86"/>
      <c r="DJ47" s="86"/>
      <c r="DK47" s="86"/>
      <c r="DL47" s="86"/>
      <c r="DM47" s="86"/>
      <c r="DN47" s="86"/>
      <c r="DO47" s="86"/>
      <c r="DP47" s="86"/>
      <c r="DQ47" s="86"/>
      <c r="DR47" s="86"/>
      <c r="DS47" s="86"/>
      <c r="DT47" s="86"/>
      <c r="DU47" s="86"/>
      <c r="DV47" s="86"/>
      <c r="DW47" s="86"/>
      <c r="DX47" s="86"/>
      <c r="DY47" s="86"/>
      <c r="DZ47" s="86"/>
      <c r="EA47" s="86"/>
      <c r="EB47" s="86"/>
      <c r="EC47" s="86"/>
      <c r="ED47" s="86"/>
      <c r="EE47" s="86"/>
      <c r="EF47" s="86"/>
      <c r="EG47" s="86"/>
      <c r="EH47" s="86"/>
      <c r="EI47" s="86"/>
      <c r="EJ47" s="86"/>
      <c r="EK47" s="86"/>
      <c r="EL47" s="86"/>
      <c r="EM47" s="86"/>
      <c r="EN47" s="86"/>
      <c r="EO47" s="86"/>
      <c r="EP47" s="86"/>
      <c r="EQ47" s="86"/>
      <c r="ER47" s="86"/>
      <c r="ES47" s="86"/>
      <c r="ET47" s="86"/>
      <c r="EU47" s="86"/>
      <c r="EV47" s="86"/>
      <c r="EW47" s="86"/>
      <c r="EX47" s="86"/>
      <c r="EY47" s="86"/>
      <c r="EZ47" s="86"/>
      <c r="FA47" s="86"/>
      <c r="FB47" s="86"/>
      <c r="FC47" s="86"/>
      <c r="FD47" s="86"/>
      <c r="FE47" s="86"/>
      <c r="FF47" s="86"/>
      <c r="FG47" s="86"/>
      <c r="FH47" s="86"/>
      <c r="FI47" s="86"/>
      <c r="FJ47" s="86"/>
      <c r="FK47" s="86"/>
      <c r="FL47" s="86"/>
      <c r="FM47" s="86"/>
      <c r="FN47" s="86"/>
      <c r="FO47" s="86"/>
      <c r="FP47" s="86"/>
      <c r="FQ47" s="86"/>
      <c r="FR47" s="86"/>
      <c r="FS47" s="86"/>
      <c r="FT47" s="86"/>
      <c r="FU47" s="86"/>
      <c r="FV47" s="86"/>
      <c r="FW47" s="86"/>
      <c r="FX47" s="86"/>
      <c r="FY47" s="86"/>
      <c r="FZ47" s="86"/>
      <c r="GA47" s="86"/>
      <c r="GB47" s="86"/>
      <c r="GC47" s="86"/>
      <c r="GD47" s="86"/>
      <c r="GE47" s="86"/>
      <c r="GF47" s="86"/>
      <c r="GG47" s="86"/>
      <c r="GH47" s="86"/>
      <c r="GI47" s="86"/>
      <c r="GJ47" s="86"/>
      <c r="GK47" s="86"/>
      <c r="GL47" s="86"/>
      <c r="GM47" s="86"/>
      <c r="GN47" s="86"/>
      <c r="GO47" s="86"/>
      <c r="GP47" s="86"/>
      <c r="GQ47" s="86"/>
      <c r="GR47" s="86"/>
      <c r="GS47" s="86"/>
      <c r="GT47" s="86"/>
      <c r="GU47" s="86"/>
      <c r="GV47" s="86"/>
      <c r="GW47" s="86"/>
      <c r="GX47" s="86"/>
      <c r="GY47" s="86"/>
      <c r="GZ47" s="86"/>
      <c r="HA47" s="86"/>
      <c r="HB47" s="86"/>
      <c r="HC47" s="86"/>
      <c r="HD47" s="86"/>
      <c r="HE47" s="86"/>
      <c r="HF47" s="86"/>
      <c r="HG47" s="86"/>
      <c r="HH47" s="86"/>
      <c r="HI47" s="86"/>
      <c r="HJ47" s="86"/>
      <c r="HK47" s="86"/>
      <c r="HL47" s="86"/>
      <c r="HM47" s="86"/>
      <c r="HN47" s="86"/>
      <c r="HO47" s="86"/>
      <c r="HP47" s="86"/>
      <c r="HQ47" s="86"/>
      <c r="HR47" s="86"/>
      <c r="HS47" s="86"/>
      <c r="HT47" s="86"/>
      <c r="HU47" s="86"/>
      <c r="HV47" s="86"/>
      <c r="HW47" s="86"/>
      <c r="HX47" s="86"/>
      <c r="HY47" s="86"/>
      <c r="HZ47" s="86"/>
      <c r="IA47" s="86"/>
      <c r="IB47" s="86"/>
      <c r="IC47" s="86"/>
      <c r="ID47" s="86"/>
      <c r="IE47" s="86"/>
      <c r="IF47" s="86"/>
      <c r="IG47" s="86"/>
      <c r="IH47" s="86"/>
      <c r="II47" s="86"/>
      <c r="IJ47" s="86"/>
      <c r="IK47" s="86"/>
      <c r="IL47" s="86"/>
      <c r="IM47" s="86"/>
      <c r="IN47" s="86"/>
      <c r="IO47" s="86"/>
      <c r="IP47" s="86"/>
      <c r="IQ47" s="86"/>
      <c r="IR47" s="86"/>
      <c r="IS47" s="86"/>
      <c r="IT47" s="86"/>
      <c r="IU47" s="86"/>
      <c r="IV47" s="86"/>
      <c r="IW47" s="86"/>
    </row>
    <row r="48" spans="1:257" s="204" customFormat="1" ht="20.100000000000001" customHeight="1" x14ac:dyDescent="0.3">
      <c r="J48" s="86"/>
      <c r="K48" s="59"/>
      <c r="L48" s="59"/>
      <c r="M48" s="86"/>
      <c r="N48" s="211"/>
      <c r="O48" s="212"/>
      <c r="P48" s="212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6"/>
      <c r="BR48" s="86"/>
      <c r="BS48" s="86"/>
      <c r="BT48" s="86"/>
      <c r="BU48" s="86"/>
      <c r="BV48" s="86"/>
      <c r="BW48" s="86"/>
      <c r="BX48" s="86"/>
      <c r="BY48" s="86"/>
      <c r="BZ48" s="86"/>
      <c r="CA48" s="86"/>
      <c r="CB48" s="86"/>
      <c r="CC48" s="86"/>
      <c r="CD48" s="86"/>
      <c r="CE48" s="86"/>
      <c r="CF48" s="86"/>
      <c r="CG48" s="86"/>
      <c r="CH48" s="86"/>
      <c r="CI48" s="86"/>
      <c r="CJ48" s="86"/>
      <c r="CK48" s="86"/>
      <c r="CL48" s="86"/>
      <c r="CM48" s="86"/>
      <c r="CN48" s="86"/>
      <c r="CO48" s="86"/>
      <c r="CP48" s="86"/>
      <c r="CQ48" s="86"/>
      <c r="CR48" s="86"/>
      <c r="CS48" s="86"/>
      <c r="CT48" s="86"/>
      <c r="CU48" s="86"/>
      <c r="CV48" s="86"/>
      <c r="CW48" s="86"/>
      <c r="CX48" s="86"/>
      <c r="CY48" s="86"/>
      <c r="CZ48" s="86"/>
      <c r="DA48" s="86"/>
      <c r="DB48" s="86"/>
      <c r="DC48" s="86"/>
      <c r="DD48" s="86"/>
      <c r="DE48" s="86"/>
      <c r="DF48" s="86"/>
      <c r="DG48" s="86"/>
      <c r="DH48" s="86"/>
      <c r="DI48" s="86"/>
      <c r="DJ48" s="86"/>
      <c r="DK48" s="86"/>
      <c r="DL48" s="86"/>
      <c r="DM48" s="86"/>
      <c r="DN48" s="86"/>
      <c r="DO48" s="86"/>
      <c r="DP48" s="86"/>
      <c r="DQ48" s="86"/>
      <c r="DR48" s="86"/>
      <c r="DS48" s="86"/>
      <c r="DT48" s="86"/>
      <c r="DU48" s="86"/>
      <c r="DV48" s="86"/>
      <c r="DW48" s="86"/>
      <c r="DX48" s="86"/>
      <c r="DY48" s="86"/>
      <c r="DZ48" s="86"/>
      <c r="EA48" s="86"/>
      <c r="EB48" s="86"/>
      <c r="EC48" s="86"/>
      <c r="ED48" s="86"/>
      <c r="EE48" s="86"/>
      <c r="EF48" s="86"/>
      <c r="EG48" s="86"/>
      <c r="EH48" s="86"/>
      <c r="EI48" s="86"/>
      <c r="EJ48" s="86"/>
      <c r="EK48" s="86"/>
      <c r="EL48" s="86"/>
      <c r="EM48" s="86"/>
      <c r="EN48" s="86"/>
      <c r="EO48" s="86"/>
      <c r="EP48" s="86"/>
      <c r="EQ48" s="86"/>
      <c r="ER48" s="86"/>
      <c r="ES48" s="86"/>
      <c r="ET48" s="86"/>
      <c r="EU48" s="86"/>
      <c r="EV48" s="86"/>
      <c r="EW48" s="86"/>
      <c r="EX48" s="86"/>
      <c r="EY48" s="86"/>
      <c r="EZ48" s="86"/>
      <c r="FA48" s="86"/>
      <c r="FB48" s="86"/>
      <c r="FC48" s="86"/>
      <c r="FD48" s="86"/>
      <c r="FE48" s="86"/>
      <c r="FF48" s="86"/>
      <c r="FG48" s="86"/>
      <c r="FH48" s="86"/>
      <c r="FI48" s="86"/>
      <c r="FJ48" s="86"/>
      <c r="FK48" s="86"/>
      <c r="FL48" s="86"/>
      <c r="FM48" s="86"/>
      <c r="FN48" s="86"/>
      <c r="FO48" s="86"/>
      <c r="FP48" s="86"/>
      <c r="FQ48" s="86"/>
      <c r="FR48" s="86"/>
      <c r="FS48" s="86"/>
      <c r="FT48" s="86"/>
      <c r="FU48" s="86"/>
      <c r="FV48" s="86"/>
      <c r="FW48" s="86"/>
      <c r="FX48" s="86"/>
      <c r="FY48" s="86"/>
      <c r="FZ48" s="86"/>
      <c r="GA48" s="86"/>
      <c r="GB48" s="86"/>
      <c r="GC48" s="86"/>
      <c r="GD48" s="86"/>
      <c r="GE48" s="86"/>
      <c r="GF48" s="86"/>
      <c r="GG48" s="86"/>
      <c r="GH48" s="86"/>
      <c r="GI48" s="86"/>
      <c r="GJ48" s="86"/>
      <c r="GK48" s="86"/>
      <c r="GL48" s="86"/>
      <c r="GM48" s="86"/>
      <c r="GN48" s="86"/>
      <c r="GO48" s="86"/>
      <c r="GP48" s="86"/>
      <c r="GQ48" s="86"/>
      <c r="GR48" s="86"/>
      <c r="GS48" s="86"/>
      <c r="GT48" s="86"/>
      <c r="GU48" s="86"/>
      <c r="GV48" s="86"/>
      <c r="GW48" s="86"/>
      <c r="GX48" s="86"/>
      <c r="GY48" s="86"/>
      <c r="GZ48" s="86"/>
      <c r="HA48" s="86"/>
      <c r="HB48" s="86"/>
      <c r="HC48" s="86"/>
      <c r="HD48" s="86"/>
      <c r="HE48" s="86"/>
      <c r="HF48" s="86"/>
      <c r="HG48" s="86"/>
      <c r="HH48" s="86"/>
      <c r="HI48" s="86"/>
      <c r="HJ48" s="86"/>
      <c r="HK48" s="86"/>
      <c r="HL48" s="86"/>
      <c r="HM48" s="86"/>
      <c r="HN48" s="86"/>
      <c r="HO48" s="86"/>
      <c r="HP48" s="86"/>
      <c r="HQ48" s="86"/>
      <c r="HR48" s="86"/>
      <c r="HS48" s="86"/>
      <c r="HT48" s="86"/>
      <c r="HU48" s="86"/>
      <c r="HV48" s="86"/>
      <c r="HW48" s="86"/>
      <c r="HX48" s="86"/>
      <c r="HY48" s="86"/>
      <c r="HZ48" s="86"/>
      <c r="IA48" s="86"/>
      <c r="IB48" s="86"/>
      <c r="IC48" s="86"/>
      <c r="ID48" s="86"/>
      <c r="IE48" s="86"/>
      <c r="IF48" s="86"/>
      <c r="IG48" s="86"/>
      <c r="IH48" s="86"/>
      <c r="II48" s="86"/>
      <c r="IJ48" s="86"/>
      <c r="IK48" s="86"/>
      <c r="IL48" s="86"/>
      <c r="IM48" s="86"/>
      <c r="IN48" s="86"/>
      <c r="IO48" s="86"/>
      <c r="IP48" s="86"/>
      <c r="IQ48" s="86"/>
      <c r="IR48" s="86"/>
      <c r="IS48" s="86"/>
      <c r="IT48" s="86"/>
      <c r="IU48" s="86"/>
      <c r="IV48" s="86"/>
      <c r="IW48" s="86"/>
    </row>
    <row r="49" spans="1:257" s="204" customFormat="1" ht="18.75" customHeight="1" x14ac:dyDescent="0.3">
      <c r="B49" s="213"/>
      <c r="D49" s="213"/>
      <c r="J49" s="86"/>
      <c r="K49" s="86"/>
      <c r="L49" s="86"/>
      <c r="M49" s="86"/>
      <c r="N49" s="211"/>
      <c r="O49" s="212"/>
      <c r="P49" s="212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6"/>
      <c r="BM49" s="86"/>
      <c r="BN49" s="86"/>
      <c r="BO49" s="86"/>
      <c r="BP49" s="86"/>
      <c r="BQ49" s="86"/>
      <c r="BR49" s="86"/>
      <c r="BS49" s="86"/>
      <c r="BT49" s="86"/>
      <c r="BU49" s="86"/>
      <c r="BV49" s="86"/>
      <c r="BW49" s="86"/>
      <c r="BX49" s="86"/>
      <c r="BY49" s="86"/>
      <c r="BZ49" s="86"/>
      <c r="CA49" s="86"/>
      <c r="CB49" s="86"/>
      <c r="CC49" s="86"/>
      <c r="CD49" s="86"/>
      <c r="CE49" s="86"/>
      <c r="CF49" s="86"/>
      <c r="CG49" s="86"/>
      <c r="CH49" s="86"/>
      <c r="CI49" s="86"/>
      <c r="CJ49" s="86"/>
      <c r="CK49" s="86"/>
      <c r="CL49" s="86"/>
      <c r="CM49" s="86"/>
      <c r="CN49" s="86"/>
      <c r="CO49" s="86"/>
      <c r="CP49" s="86"/>
      <c r="CQ49" s="86"/>
      <c r="CR49" s="86"/>
      <c r="CS49" s="86"/>
      <c r="CT49" s="86"/>
      <c r="CU49" s="86"/>
      <c r="CV49" s="86"/>
      <c r="CW49" s="86"/>
      <c r="CX49" s="86"/>
      <c r="CY49" s="86"/>
      <c r="CZ49" s="86"/>
      <c r="DA49" s="86"/>
      <c r="DB49" s="86"/>
      <c r="DC49" s="86"/>
      <c r="DD49" s="86"/>
      <c r="DE49" s="86"/>
      <c r="DF49" s="86"/>
      <c r="DG49" s="86"/>
      <c r="DH49" s="86"/>
      <c r="DI49" s="86"/>
      <c r="DJ49" s="86"/>
      <c r="DK49" s="86"/>
      <c r="DL49" s="86"/>
      <c r="DM49" s="86"/>
      <c r="DN49" s="86"/>
      <c r="DO49" s="86"/>
      <c r="DP49" s="86"/>
      <c r="DQ49" s="86"/>
      <c r="DR49" s="86"/>
      <c r="DS49" s="86"/>
      <c r="DT49" s="86"/>
      <c r="DU49" s="86"/>
      <c r="DV49" s="86"/>
      <c r="DW49" s="86"/>
      <c r="DX49" s="86"/>
      <c r="DY49" s="86"/>
      <c r="DZ49" s="86"/>
      <c r="EA49" s="86"/>
      <c r="EB49" s="86"/>
      <c r="EC49" s="86"/>
      <c r="ED49" s="86"/>
      <c r="EE49" s="86"/>
      <c r="EF49" s="86"/>
      <c r="EG49" s="86"/>
      <c r="EH49" s="86"/>
      <c r="EI49" s="86"/>
      <c r="EJ49" s="86"/>
      <c r="EK49" s="86"/>
      <c r="EL49" s="86"/>
      <c r="EM49" s="86"/>
      <c r="EN49" s="86"/>
      <c r="EO49" s="86"/>
      <c r="EP49" s="86"/>
      <c r="EQ49" s="86"/>
      <c r="ER49" s="86"/>
      <c r="ES49" s="86"/>
      <c r="ET49" s="86"/>
      <c r="EU49" s="86"/>
      <c r="EV49" s="86"/>
      <c r="EW49" s="86"/>
      <c r="EX49" s="86"/>
      <c r="EY49" s="86"/>
      <c r="EZ49" s="86"/>
      <c r="FA49" s="86"/>
      <c r="FB49" s="86"/>
      <c r="FC49" s="86"/>
      <c r="FD49" s="86"/>
      <c r="FE49" s="86"/>
      <c r="FF49" s="86"/>
      <c r="FG49" s="86"/>
      <c r="FH49" s="86"/>
      <c r="FI49" s="86"/>
      <c r="FJ49" s="86"/>
      <c r="FK49" s="86"/>
      <c r="FL49" s="86"/>
      <c r="FM49" s="86"/>
      <c r="FN49" s="86"/>
      <c r="FO49" s="86"/>
      <c r="FP49" s="86"/>
      <c r="FQ49" s="86"/>
      <c r="FR49" s="86"/>
      <c r="FS49" s="86"/>
      <c r="FT49" s="86"/>
      <c r="FU49" s="86"/>
      <c r="FV49" s="86"/>
      <c r="FW49" s="86"/>
      <c r="FX49" s="86"/>
      <c r="FY49" s="86"/>
      <c r="FZ49" s="86"/>
      <c r="GA49" s="86"/>
      <c r="GB49" s="86"/>
      <c r="GC49" s="86"/>
      <c r="GD49" s="86"/>
      <c r="GE49" s="86"/>
      <c r="GF49" s="86"/>
      <c r="GG49" s="86"/>
      <c r="GH49" s="86"/>
      <c r="GI49" s="86"/>
      <c r="GJ49" s="86"/>
      <c r="GK49" s="86"/>
      <c r="GL49" s="86"/>
      <c r="GM49" s="86"/>
      <c r="GN49" s="86"/>
      <c r="GO49" s="86"/>
      <c r="GP49" s="86"/>
      <c r="GQ49" s="86"/>
      <c r="GR49" s="86"/>
      <c r="GS49" s="86"/>
      <c r="GT49" s="86"/>
      <c r="GU49" s="86"/>
      <c r="GV49" s="86"/>
      <c r="GW49" s="86"/>
      <c r="GX49" s="86"/>
      <c r="GY49" s="86"/>
      <c r="GZ49" s="86"/>
      <c r="HA49" s="86"/>
      <c r="HB49" s="86"/>
      <c r="HC49" s="86"/>
      <c r="HD49" s="86"/>
      <c r="HE49" s="86"/>
      <c r="HF49" s="86"/>
      <c r="HG49" s="86"/>
      <c r="HH49" s="86"/>
      <c r="HI49" s="86"/>
      <c r="HJ49" s="86"/>
      <c r="HK49" s="86"/>
      <c r="HL49" s="86"/>
      <c r="HM49" s="86"/>
      <c r="HN49" s="86"/>
      <c r="HO49" s="86"/>
      <c r="HP49" s="86"/>
      <c r="HQ49" s="86"/>
      <c r="HR49" s="86"/>
      <c r="HS49" s="86"/>
      <c r="HT49" s="86"/>
      <c r="HU49" s="86"/>
      <c r="HV49" s="86"/>
      <c r="HW49" s="86"/>
      <c r="HX49" s="86"/>
      <c r="HY49" s="86"/>
      <c r="HZ49" s="86"/>
      <c r="IA49" s="86"/>
      <c r="IB49" s="86"/>
      <c r="IC49" s="86"/>
      <c r="ID49" s="86"/>
      <c r="IE49" s="86"/>
      <c r="IF49" s="86"/>
      <c r="IG49" s="86"/>
      <c r="IH49" s="86"/>
      <c r="II49" s="86"/>
      <c r="IJ49" s="86"/>
      <c r="IK49" s="86"/>
      <c r="IL49" s="86"/>
      <c r="IM49" s="86"/>
      <c r="IN49" s="86"/>
      <c r="IO49" s="86"/>
      <c r="IP49" s="86"/>
      <c r="IQ49" s="86"/>
      <c r="IR49" s="86"/>
      <c r="IS49" s="86"/>
      <c r="IT49" s="86"/>
      <c r="IU49" s="86"/>
      <c r="IV49" s="86"/>
      <c r="IW49" s="86"/>
    </row>
    <row r="50" spans="1:257" s="204" customFormat="1" ht="18.75" customHeight="1" x14ac:dyDescent="0.3">
      <c r="D50" s="213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6"/>
      <c r="BQ50" s="86"/>
      <c r="BR50" s="86"/>
      <c r="BS50" s="86"/>
      <c r="BT50" s="86"/>
      <c r="BU50" s="86"/>
      <c r="BV50" s="86"/>
      <c r="BW50" s="86"/>
      <c r="BX50" s="86"/>
      <c r="BY50" s="86"/>
      <c r="BZ50" s="86"/>
      <c r="CA50" s="86"/>
      <c r="CB50" s="86"/>
      <c r="CC50" s="86"/>
      <c r="CD50" s="86"/>
      <c r="CE50" s="86"/>
      <c r="CF50" s="86"/>
      <c r="CG50" s="86"/>
      <c r="CH50" s="86"/>
      <c r="CI50" s="86"/>
      <c r="CJ50" s="86"/>
      <c r="CK50" s="86"/>
      <c r="CL50" s="86"/>
      <c r="CM50" s="86"/>
      <c r="CN50" s="86"/>
      <c r="CO50" s="86"/>
      <c r="CP50" s="86"/>
      <c r="CQ50" s="86"/>
      <c r="CR50" s="86"/>
      <c r="CS50" s="86"/>
      <c r="CT50" s="86"/>
      <c r="CU50" s="86"/>
      <c r="CV50" s="86"/>
      <c r="CW50" s="86"/>
      <c r="CX50" s="86"/>
      <c r="CY50" s="86"/>
      <c r="CZ50" s="86"/>
      <c r="DA50" s="86"/>
      <c r="DB50" s="86"/>
      <c r="DC50" s="86"/>
      <c r="DD50" s="86"/>
      <c r="DE50" s="86"/>
      <c r="DF50" s="86"/>
      <c r="DG50" s="86"/>
      <c r="DH50" s="86"/>
      <c r="DI50" s="86"/>
      <c r="DJ50" s="86"/>
      <c r="DK50" s="86"/>
      <c r="DL50" s="86"/>
      <c r="DM50" s="86"/>
      <c r="DN50" s="86"/>
      <c r="DO50" s="86"/>
      <c r="DP50" s="86"/>
      <c r="DQ50" s="86"/>
      <c r="DR50" s="86"/>
      <c r="DS50" s="86"/>
      <c r="DT50" s="86"/>
      <c r="DU50" s="86"/>
      <c r="DV50" s="86"/>
      <c r="DW50" s="86"/>
      <c r="DX50" s="86"/>
      <c r="DY50" s="86"/>
      <c r="DZ50" s="86"/>
      <c r="EA50" s="86"/>
      <c r="EB50" s="86"/>
      <c r="EC50" s="86"/>
      <c r="ED50" s="86"/>
      <c r="EE50" s="86"/>
      <c r="EF50" s="86"/>
      <c r="EG50" s="86"/>
      <c r="EH50" s="86"/>
      <c r="EI50" s="86"/>
      <c r="EJ50" s="86"/>
      <c r="EK50" s="86"/>
      <c r="EL50" s="86"/>
      <c r="EM50" s="86"/>
      <c r="EN50" s="86"/>
      <c r="EO50" s="86"/>
      <c r="EP50" s="86"/>
      <c r="EQ50" s="86"/>
      <c r="ER50" s="86"/>
      <c r="ES50" s="86"/>
      <c r="ET50" s="86"/>
      <c r="EU50" s="86"/>
      <c r="EV50" s="86"/>
      <c r="EW50" s="86"/>
      <c r="EX50" s="86"/>
      <c r="EY50" s="86"/>
      <c r="EZ50" s="86"/>
      <c r="FA50" s="86"/>
      <c r="FB50" s="86"/>
      <c r="FC50" s="86"/>
      <c r="FD50" s="86"/>
      <c r="FE50" s="86"/>
      <c r="FF50" s="86"/>
      <c r="FG50" s="86"/>
      <c r="FH50" s="86"/>
      <c r="FI50" s="86"/>
      <c r="FJ50" s="86"/>
      <c r="FK50" s="86"/>
      <c r="FL50" s="86"/>
      <c r="FM50" s="86"/>
      <c r="FN50" s="86"/>
      <c r="FO50" s="86"/>
      <c r="FP50" s="86"/>
      <c r="FQ50" s="86"/>
      <c r="FR50" s="86"/>
      <c r="FS50" s="86"/>
      <c r="FT50" s="86"/>
      <c r="FU50" s="86"/>
      <c r="FV50" s="86"/>
      <c r="FW50" s="86"/>
      <c r="FX50" s="86"/>
      <c r="FY50" s="86"/>
      <c r="FZ50" s="86"/>
      <c r="GA50" s="86"/>
      <c r="GB50" s="86"/>
      <c r="GC50" s="86"/>
      <c r="GD50" s="86"/>
      <c r="GE50" s="86"/>
      <c r="GF50" s="86"/>
      <c r="GG50" s="86"/>
      <c r="GH50" s="86"/>
      <c r="GI50" s="86"/>
      <c r="GJ50" s="86"/>
      <c r="GK50" s="86"/>
      <c r="GL50" s="86"/>
      <c r="GM50" s="86"/>
      <c r="GN50" s="86"/>
      <c r="GO50" s="86"/>
      <c r="GP50" s="86"/>
      <c r="GQ50" s="86"/>
      <c r="GR50" s="86"/>
      <c r="GS50" s="86"/>
      <c r="GT50" s="86"/>
      <c r="GU50" s="86"/>
      <c r="GV50" s="86"/>
      <c r="GW50" s="86"/>
      <c r="GX50" s="86"/>
      <c r="GY50" s="86"/>
      <c r="GZ50" s="86"/>
      <c r="HA50" s="86"/>
      <c r="HB50" s="86"/>
      <c r="HC50" s="86"/>
      <c r="HD50" s="86"/>
      <c r="HE50" s="86"/>
      <c r="HF50" s="86"/>
      <c r="HG50" s="86"/>
      <c r="HH50" s="86"/>
      <c r="HI50" s="86"/>
      <c r="HJ50" s="86"/>
      <c r="HK50" s="86"/>
      <c r="HL50" s="86"/>
      <c r="HM50" s="86"/>
      <c r="HN50" s="86"/>
      <c r="HO50" s="86"/>
      <c r="HP50" s="86"/>
      <c r="HQ50" s="86"/>
      <c r="HR50" s="86"/>
      <c r="HS50" s="86"/>
      <c r="HT50" s="86"/>
      <c r="HU50" s="86"/>
      <c r="HV50" s="86"/>
      <c r="HW50" s="86"/>
      <c r="HX50" s="86"/>
      <c r="HY50" s="86"/>
      <c r="HZ50" s="86"/>
      <c r="IA50" s="86"/>
      <c r="IB50" s="86"/>
      <c r="IC50" s="86"/>
      <c r="ID50" s="86"/>
      <c r="IE50" s="86"/>
      <c r="IF50" s="86"/>
      <c r="IG50" s="86"/>
      <c r="IH50" s="86"/>
      <c r="II50" s="86"/>
      <c r="IJ50" s="86"/>
      <c r="IK50" s="86"/>
      <c r="IL50" s="86"/>
      <c r="IM50" s="86"/>
      <c r="IN50" s="86"/>
      <c r="IO50" s="86"/>
      <c r="IP50" s="86"/>
      <c r="IQ50" s="86"/>
      <c r="IR50" s="86"/>
      <c r="IS50" s="86"/>
      <c r="IT50" s="86"/>
      <c r="IU50" s="86"/>
      <c r="IV50" s="86"/>
      <c r="IW50" s="86"/>
    </row>
    <row r="51" spans="1:257" s="204" customFormat="1" ht="18.75" customHeight="1" x14ac:dyDescent="0.3">
      <c r="J51" s="86"/>
      <c r="K51" s="86"/>
      <c r="L51" s="86"/>
      <c r="M51" s="86"/>
      <c r="N51" s="211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6"/>
      <c r="BQ51" s="86"/>
      <c r="BR51" s="86"/>
      <c r="BS51" s="86"/>
      <c r="BT51" s="86"/>
      <c r="BU51" s="86"/>
      <c r="BV51" s="86"/>
      <c r="BW51" s="86"/>
      <c r="BX51" s="86"/>
      <c r="BY51" s="86"/>
      <c r="BZ51" s="86"/>
      <c r="CA51" s="86"/>
      <c r="CB51" s="86"/>
      <c r="CC51" s="86"/>
      <c r="CD51" s="86"/>
      <c r="CE51" s="86"/>
      <c r="CF51" s="86"/>
      <c r="CG51" s="86"/>
      <c r="CH51" s="86"/>
      <c r="CI51" s="86"/>
      <c r="CJ51" s="86"/>
      <c r="CK51" s="86"/>
      <c r="CL51" s="86"/>
      <c r="CM51" s="86"/>
      <c r="CN51" s="86"/>
      <c r="CO51" s="86"/>
      <c r="CP51" s="86"/>
      <c r="CQ51" s="86"/>
      <c r="CR51" s="86"/>
      <c r="CS51" s="86"/>
      <c r="CT51" s="86"/>
      <c r="CU51" s="86"/>
      <c r="CV51" s="86"/>
      <c r="CW51" s="86"/>
      <c r="CX51" s="86"/>
      <c r="CY51" s="86"/>
      <c r="CZ51" s="86"/>
      <c r="DA51" s="86"/>
      <c r="DB51" s="86"/>
      <c r="DC51" s="86"/>
      <c r="DD51" s="86"/>
      <c r="DE51" s="86"/>
      <c r="DF51" s="86"/>
      <c r="DG51" s="86"/>
      <c r="DH51" s="86"/>
      <c r="DI51" s="86"/>
      <c r="DJ51" s="86"/>
      <c r="DK51" s="86"/>
      <c r="DL51" s="86"/>
      <c r="DM51" s="86"/>
      <c r="DN51" s="86"/>
      <c r="DO51" s="86"/>
      <c r="DP51" s="86"/>
      <c r="DQ51" s="86"/>
      <c r="DR51" s="86"/>
      <c r="DS51" s="86"/>
      <c r="DT51" s="86"/>
      <c r="DU51" s="86"/>
      <c r="DV51" s="86"/>
      <c r="DW51" s="86"/>
      <c r="DX51" s="86"/>
      <c r="DY51" s="86"/>
      <c r="DZ51" s="86"/>
      <c r="EA51" s="86"/>
      <c r="EB51" s="86"/>
      <c r="EC51" s="86"/>
      <c r="ED51" s="86"/>
      <c r="EE51" s="86"/>
      <c r="EF51" s="86"/>
      <c r="EG51" s="86"/>
      <c r="EH51" s="86"/>
      <c r="EI51" s="86"/>
      <c r="EJ51" s="86"/>
      <c r="EK51" s="86"/>
      <c r="EL51" s="86"/>
      <c r="EM51" s="86"/>
      <c r="EN51" s="86"/>
      <c r="EO51" s="86"/>
      <c r="EP51" s="86"/>
      <c r="EQ51" s="86"/>
      <c r="ER51" s="86"/>
      <c r="ES51" s="86"/>
      <c r="ET51" s="86"/>
      <c r="EU51" s="86"/>
      <c r="EV51" s="86"/>
      <c r="EW51" s="86"/>
      <c r="EX51" s="86"/>
      <c r="EY51" s="86"/>
      <c r="EZ51" s="86"/>
      <c r="FA51" s="86"/>
      <c r="FB51" s="86"/>
      <c r="FC51" s="86"/>
      <c r="FD51" s="86"/>
      <c r="FE51" s="86"/>
      <c r="FF51" s="86"/>
      <c r="FG51" s="86"/>
      <c r="FH51" s="86"/>
      <c r="FI51" s="86"/>
      <c r="FJ51" s="86"/>
      <c r="FK51" s="86"/>
      <c r="FL51" s="86"/>
      <c r="FM51" s="86"/>
      <c r="FN51" s="86"/>
      <c r="FO51" s="86"/>
      <c r="FP51" s="86"/>
      <c r="FQ51" s="86"/>
      <c r="FR51" s="86"/>
      <c r="FS51" s="86"/>
      <c r="FT51" s="86"/>
      <c r="FU51" s="86"/>
      <c r="FV51" s="86"/>
      <c r="FW51" s="86"/>
      <c r="FX51" s="86"/>
      <c r="FY51" s="86"/>
      <c r="FZ51" s="86"/>
      <c r="GA51" s="86"/>
      <c r="GB51" s="86"/>
      <c r="GC51" s="86"/>
      <c r="GD51" s="86"/>
      <c r="GE51" s="86"/>
      <c r="GF51" s="86"/>
      <c r="GG51" s="86"/>
      <c r="GH51" s="86"/>
      <c r="GI51" s="86"/>
      <c r="GJ51" s="86"/>
      <c r="GK51" s="86"/>
      <c r="GL51" s="86"/>
      <c r="GM51" s="86"/>
      <c r="GN51" s="86"/>
      <c r="GO51" s="86"/>
      <c r="GP51" s="86"/>
      <c r="GQ51" s="86"/>
      <c r="GR51" s="86"/>
      <c r="GS51" s="86"/>
      <c r="GT51" s="86"/>
      <c r="GU51" s="86"/>
      <c r="GV51" s="86"/>
      <c r="GW51" s="86"/>
      <c r="GX51" s="86"/>
      <c r="GY51" s="86"/>
      <c r="GZ51" s="86"/>
      <c r="HA51" s="86"/>
      <c r="HB51" s="86"/>
      <c r="HC51" s="86"/>
      <c r="HD51" s="86"/>
      <c r="HE51" s="86"/>
      <c r="HF51" s="86"/>
      <c r="HG51" s="86"/>
      <c r="HH51" s="86"/>
      <c r="HI51" s="86"/>
      <c r="HJ51" s="86"/>
      <c r="HK51" s="86"/>
      <c r="HL51" s="86"/>
      <c r="HM51" s="86"/>
      <c r="HN51" s="86"/>
      <c r="HO51" s="86"/>
      <c r="HP51" s="86"/>
      <c r="HQ51" s="86"/>
      <c r="HR51" s="86"/>
      <c r="HS51" s="86"/>
      <c r="HT51" s="86"/>
      <c r="HU51" s="86"/>
      <c r="HV51" s="86"/>
      <c r="HW51" s="86"/>
      <c r="HX51" s="86"/>
      <c r="HY51" s="86"/>
      <c r="HZ51" s="86"/>
      <c r="IA51" s="86"/>
      <c r="IB51" s="86"/>
      <c r="IC51" s="86"/>
      <c r="ID51" s="86"/>
      <c r="IE51" s="86"/>
      <c r="IF51" s="86"/>
      <c r="IG51" s="86"/>
      <c r="IH51" s="86"/>
      <c r="II51" s="86"/>
      <c r="IJ51" s="86"/>
      <c r="IK51" s="86"/>
      <c r="IL51" s="86"/>
      <c r="IM51" s="86"/>
      <c r="IN51" s="86"/>
      <c r="IO51" s="86"/>
      <c r="IP51" s="86"/>
      <c r="IQ51" s="86"/>
      <c r="IR51" s="86"/>
      <c r="IS51" s="86"/>
      <c r="IT51" s="86"/>
      <c r="IU51" s="86"/>
      <c r="IV51" s="86"/>
      <c r="IW51" s="86"/>
    </row>
    <row r="52" spans="1:257" s="204" customFormat="1" ht="18.75" customHeight="1" x14ac:dyDescent="0.3">
      <c r="A52" s="86"/>
      <c r="B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  <c r="BO52" s="86"/>
      <c r="BP52" s="86"/>
      <c r="BQ52" s="86"/>
      <c r="BR52" s="86"/>
      <c r="BS52" s="86"/>
      <c r="BT52" s="86"/>
      <c r="BU52" s="86"/>
      <c r="BV52" s="86"/>
      <c r="BW52" s="86"/>
      <c r="BX52" s="86"/>
      <c r="BY52" s="86"/>
      <c r="BZ52" s="86"/>
      <c r="CA52" s="86"/>
      <c r="CB52" s="86"/>
      <c r="CC52" s="86"/>
      <c r="CD52" s="86"/>
      <c r="CE52" s="86"/>
      <c r="CF52" s="86"/>
      <c r="CG52" s="86"/>
      <c r="CH52" s="86"/>
      <c r="CI52" s="86"/>
      <c r="CJ52" s="86"/>
      <c r="CK52" s="86"/>
      <c r="CL52" s="86"/>
      <c r="CM52" s="86"/>
      <c r="CN52" s="86"/>
      <c r="CO52" s="86"/>
      <c r="CP52" s="86"/>
      <c r="CQ52" s="86"/>
      <c r="CR52" s="86"/>
      <c r="CS52" s="86"/>
      <c r="CT52" s="86"/>
      <c r="CU52" s="86"/>
      <c r="CV52" s="86"/>
      <c r="CW52" s="86"/>
      <c r="CX52" s="86"/>
      <c r="CY52" s="86"/>
      <c r="CZ52" s="86"/>
      <c r="DA52" s="86"/>
      <c r="DB52" s="86"/>
      <c r="DC52" s="86"/>
      <c r="DD52" s="86"/>
      <c r="DE52" s="86"/>
      <c r="DF52" s="86"/>
      <c r="DG52" s="86"/>
      <c r="DH52" s="86"/>
      <c r="DI52" s="86"/>
      <c r="DJ52" s="86"/>
      <c r="DK52" s="86"/>
      <c r="DL52" s="86"/>
      <c r="DM52" s="86"/>
      <c r="DN52" s="86"/>
      <c r="DO52" s="86"/>
      <c r="DP52" s="86"/>
      <c r="DQ52" s="86"/>
      <c r="DR52" s="86"/>
      <c r="DS52" s="86"/>
      <c r="DT52" s="86"/>
      <c r="DU52" s="86"/>
      <c r="DV52" s="86"/>
      <c r="DW52" s="86"/>
      <c r="DX52" s="86"/>
      <c r="DY52" s="86"/>
      <c r="DZ52" s="86"/>
      <c r="EA52" s="86"/>
      <c r="EB52" s="86"/>
      <c r="EC52" s="86"/>
      <c r="ED52" s="86"/>
      <c r="EE52" s="86"/>
      <c r="EF52" s="86"/>
      <c r="EG52" s="86"/>
      <c r="EH52" s="86"/>
      <c r="EI52" s="86"/>
      <c r="EJ52" s="86"/>
      <c r="EK52" s="86"/>
      <c r="EL52" s="86"/>
      <c r="EM52" s="86"/>
      <c r="EN52" s="86"/>
      <c r="EO52" s="86"/>
      <c r="EP52" s="86"/>
      <c r="EQ52" s="86"/>
      <c r="ER52" s="86"/>
      <c r="ES52" s="86"/>
      <c r="ET52" s="86"/>
      <c r="EU52" s="86"/>
      <c r="EV52" s="86"/>
      <c r="EW52" s="86"/>
      <c r="EX52" s="86"/>
      <c r="EY52" s="86"/>
      <c r="EZ52" s="86"/>
      <c r="FA52" s="86"/>
      <c r="FB52" s="86"/>
      <c r="FC52" s="86"/>
      <c r="FD52" s="86"/>
      <c r="FE52" s="86"/>
      <c r="FF52" s="86"/>
      <c r="FG52" s="86"/>
      <c r="FH52" s="86"/>
      <c r="FI52" s="86"/>
      <c r="FJ52" s="86"/>
      <c r="FK52" s="86"/>
      <c r="FL52" s="86"/>
      <c r="FM52" s="86"/>
      <c r="FN52" s="86"/>
      <c r="FO52" s="86"/>
      <c r="FP52" s="86"/>
      <c r="FQ52" s="86"/>
      <c r="FR52" s="86"/>
      <c r="FS52" s="86"/>
      <c r="FT52" s="86"/>
      <c r="FU52" s="86"/>
      <c r="FV52" s="86"/>
      <c r="FW52" s="86"/>
      <c r="FX52" s="86"/>
      <c r="FY52" s="86"/>
      <c r="FZ52" s="86"/>
      <c r="GA52" s="86"/>
      <c r="GB52" s="86"/>
      <c r="GC52" s="86"/>
      <c r="GD52" s="86"/>
      <c r="GE52" s="86"/>
      <c r="GF52" s="86"/>
      <c r="GG52" s="86"/>
      <c r="GH52" s="86"/>
      <c r="GI52" s="86"/>
      <c r="GJ52" s="86"/>
      <c r="GK52" s="86"/>
      <c r="GL52" s="86"/>
      <c r="GM52" s="86"/>
      <c r="GN52" s="86"/>
      <c r="GO52" s="86"/>
      <c r="GP52" s="86"/>
      <c r="GQ52" s="86"/>
      <c r="GR52" s="86"/>
      <c r="GS52" s="86"/>
      <c r="GT52" s="86"/>
      <c r="GU52" s="86"/>
      <c r="GV52" s="86"/>
      <c r="GW52" s="86"/>
      <c r="GX52" s="86"/>
      <c r="GY52" s="86"/>
      <c r="GZ52" s="86"/>
      <c r="HA52" s="86"/>
      <c r="HB52" s="86"/>
      <c r="HC52" s="86"/>
      <c r="HD52" s="86"/>
      <c r="HE52" s="86"/>
      <c r="HF52" s="86"/>
      <c r="HG52" s="86"/>
      <c r="HH52" s="86"/>
      <c r="HI52" s="86"/>
      <c r="HJ52" s="86"/>
      <c r="HK52" s="86"/>
      <c r="HL52" s="86"/>
      <c r="HM52" s="86"/>
      <c r="HN52" s="86"/>
      <c r="HO52" s="86"/>
      <c r="HP52" s="86"/>
      <c r="HQ52" s="86"/>
      <c r="HR52" s="86"/>
      <c r="HS52" s="86"/>
      <c r="HT52" s="86"/>
      <c r="HU52" s="86"/>
      <c r="HV52" s="86"/>
      <c r="HW52" s="86"/>
      <c r="HX52" s="86"/>
      <c r="HY52" s="86"/>
      <c r="HZ52" s="86"/>
      <c r="IA52" s="86"/>
      <c r="IB52" s="86"/>
      <c r="IC52" s="86"/>
      <c r="ID52" s="86"/>
      <c r="IE52" s="86"/>
      <c r="IF52" s="86"/>
      <c r="IG52" s="86"/>
      <c r="IH52" s="86"/>
      <c r="II52" s="86"/>
      <c r="IJ52" s="86"/>
      <c r="IK52" s="86"/>
      <c r="IL52" s="86"/>
      <c r="IM52" s="86"/>
      <c r="IN52" s="86"/>
      <c r="IO52" s="86"/>
      <c r="IP52" s="86"/>
      <c r="IQ52" s="86"/>
      <c r="IR52" s="86"/>
      <c r="IS52" s="86"/>
      <c r="IT52" s="86"/>
      <c r="IU52" s="86"/>
      <c r="IV52" s="86"/>
      <c r="IW52" s="86"/>
    </row>
    <row r="53" spans="1:257" s="204" customFormat="1" ht="18.75" customHeight="1" x14ac:dyDescent="0.3">
      <c r="A53" s="86"/>
      <c r="B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86"/>
      <c r="BN53" s="86"/>
      <c r="BO53" s="86"/>
      <c r="BP53" s="86"/>
      <c r="BQ53" s="86"/>
      <c r="BR53" s="86"/>
      <c r="BS53" s="86"/>
      <c r="BT53" s="86"/>
      <c r="BU53" s="86"/>
      <c r="BV53" s="86"/>
      <c r="BW53" s="86"/>
      <c r="BX53" s="86"/>
      <c r="BY53" s="86"/>
      <c r="BZ53" s="86"/>
      <c r="CA53" s="86"/>
      <c r="CB53" s="86"/>
      <c r="CC53" s="86"/>
      <c r="CD53" s="86"/>
      <c r="CE53" s="86"/>
      <c r="CF53" s="86"/>
      <c r="CG53" s="86"/>
      <c r="CH53" s="86"/>
      <c r="CI53" s="86"/>
      <c r="CJ53" s="86"/>
      <c r="CK53" s="86"/>
      <c r="CL53" s="86"/>
      <c r="CM53" s="86"/>
      <c r="CN53" s="86"/>
      <c r="CO53" s="86"/>
      <c r="CP53" s="86"/>
      <c r="CQ53" s="86"/>
      <c r="CR53" s="86"/>
      <c r="CS53" s="86"/>
      <c r="CT53" s="86"/>
      <c r="CU53" s="86"/>
      <c r="CV53" s="86"/>
      <c r="CW53" s="86"/>
      <c r="CX53" s="86"/>
      <c r="CY53" s="86"/>
      <c r="CZ53" s="86"/>
      <c r="DA53" s="86"/>
      <c r="DB53" s="86"/>
      <c r="DC53" s="86"/>
      <c r="DD53" s="86"/>
      <c r="DE53" s="86"/>
      <c r="DF53" s="86"/>
      <c r="DG53" s="86"/>
      <c r="DH53" s="86"/>
      <c r="DI53" s="86"/>
      <c r="DJ53" s="86"/>
      <c r="DK53" s="86"/>
      <c r="DL53" s="86"/>
      <c r="DM53" s="86"/>
      <c r="DN53" s="86"/>
      <c r="DO53" s="86"/>
      <c r="DP53" s="86"/>
      <c r="DQ53" s="86"/>
      <c r="DR53" s="86"/>
      <c r="DS53" s="86"/>
      <c r="DT53" s="86"/>
      <c r="DU53" s="86"/>
      <c r="DV53" s="86"/>
      <c r="DW53" s="86"/>
      <c r="DX53" s="86"/>
      <c r="DY53" s="86"/>
      <c r="DZ53" s="86"/>
      <c r="EA53" s="86"/>
      <c r="EB53" s="86"/>
      <c r="EC53" s="86"/>
      <c r="ED53" s="86"/>
      <c r="EE53" s="86"/>
      <c r="EF53" s="86"/>
      <c r="EG53" s="86"/>
      <c r="EH53" s="86"/>
      <c r="EI53" s="86"/>
      <c r="EJ53" s="86"/>
      <c r="EK53" s="86"/>
      <c r="EL53" s="86"/>
      <c r="EM53" s="86"/>
      <c r="EN53" s="86"/>
      <c r="EO53" s="86"/>
      <c r="EP53" s="86"/>
      <c r="EQ53" s="86"/>
      <c r="ER53" s="86"/>
      <c r="ES53" s="86"/>
      <c r="ET53" s="86"/>
      <c r="EU53" s="86"/>
      <c r="EV53" s="86"/>
      <c r="EW53" s="86"/>
      <c r="EX53" s="86"/>
      <c r="EY53" s="86"/>
      <c r="EZ53" s="86"/>
      <c r="FA53" s="86"/>
      <c r="FB53" s="86"/>
      <c r="FC53" s="86"/>
      <c r="FD53" s="86"/>
      <c r="FE53" s="86"/>
      <c r="FF53" s="86"/>
      <c r="FG53" s="86"/>
      <c r="FH53" s="86"/>
      <c r="FI53" s="86"/>
      <c r="FJ53" s="86"/>
      <c r="FK53" s="86"/>
      <c r="FL53" s="86"/>
      <c r="FM53" s="86"/>
      <c r="FN53" s="86"/>
      <c r="FO53" s="86"/>
      <c r="FP53" s="86"/>
      <c r="FQ53" s="86"/>
      <c r="FR53" s="86"/>
      <c r="FS53" s="86"/>
      <c r="FT53" s="86"/>
      <c r="FU53" s="86"/>
      <c r="FV53" s="86"/>
      <c r="FW53" s="86"/>
      <c r="FX53" s="86"/>
      <c r="FY53" s="86"/>
      <c r="FZ53" s="86"/>
      <c r="GA53" s="86"/>
      <c r="GB53" s="86"/>
      <c r="GC53" s="86"/>
      <c r="GD53" s="86"/>
      <c r="GE53" s="86"/>
      <c r="GF53" s="86"/>
      <c r="GG53" s="86"/>
      <c r="GH53" s="86"/>
      <c r="GI53" s="86"/>
      <c r="GJ53" s="86"/>
      <c r="GK53" s="86"/>
      <c r="GL53" s="86"/>
      <c r="GM53" s="86"/>
      <c r="GN53" s="86"/>
      <c r="GO53" s="86"/>
      <c r="GP53" s="86"/>
      <c r="GQ53" s="86"/>
      <c r="GR53" s="86"/>
      <c r="GS53" s="86"/>
      <c r="GT53" s="86"/>
      <c r="GU53" s="86"/>
      <c r="GV53" s="86"/>
      <c r="GW53" s="86"/>
      <c r="GX53" s="86"/>
      <c r="GY53" s="86"/>
      <c r="GZ53" s="86"/>
      <c r="HA53" s="86"/>
      <c r="HB53" s="86"/>
      <c r="HC53" s="86"/>
      <c r="HD53" s="86"/>
      <c r="HE53" s="86"/>
      <c r="HF53" s="86"/>
      <c r="HG53" s="86"/>
      <c r="HH53" s="86"/>
      <c r="HI53" s="86"/>
      <c r="HJ53" s="86"/>
      <c r="HK53" s="86"/>
      <c r="HL53" s="86"/>
      <c r="HM53" s="86"/>
      <c r="HN53" s="86"/>
      <c r="HO53" s="86"/>
      <c r="HP53" s="86"/>
      <c r="HQ53" s="86"/>
      <c r="HR53" s="86"/>
      <c r="HS53" s="86"/>
      <c r="HT53" s="86"/>
      <c r="HU53" s="86"/>
      <c r="HV53" s="86"/>
      <c r="HW53" s="86"/>
      <c r="HX53" s="86"/>
      <c r="HY53" s="86"/>
      <c r="HZ53" s="86"/>
      <c r="IA53" s="86"/>
      <c r="IB53" s="86"/>
      <c r="IC53" s="86"/>
      <c r="ID53" s="86"/>
      <c r="IE53" s="86"/>
      <c r="IF53" s="86"/>
      <c r="IG53" s="86"/>
      <c r="IH53" s="86"/>
      <c r="II53" s="86"/>
      <c r="IJ53" s="86"/>
      <c r="IK53" s="86"/>
      <c r="IL53" s="86"/>
      <c r="IM53" s="86"/>
      <c r="IN53" s="86"/>
      <c r="IO53" s="86"/>
      <c r="IP53" s="86"/>
      <c r="IQ53" s="86"/>
      <c r="IR53" s="86"/>
      <c r="IS53" s="86"/>
      <c r="IT53" s="86"/>
      <c r="IU53" s="86"/>
      <c r="IV53" s="86"/>
      <c r="IW53" s="86"/>
    </row>
    <row r="54" spans="1:257" s="204" customFormat="1" ht="18.75" customHeight="1" x14ac:dyDescent="0.3">
      <c r="A54" s="86"/>
      <c r="B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  <c r="BO54" s="86"/>
      <c r="BP54" s="86"/>
      <c r="BQ54" s="86"/>
      <c r="BR54" s="86"/>
      <c r="BS54" s="86"/>
      <c r="BT54" s="86"/>
      <c r="BU54" s="86"/>
      <c r="BV54" s="86"/>
      <c r="BW54" s="86"/>
      <c r="BX54" s="86"/>
      <c r="BY54" s="86"/>
      <c r="BZ54" s="86"/>
      <c r="CA54" s="86"/>
      <c r="CB54" s="86"/>
      <c r="CC54" s="86"/>
      <c r="CD54" s="86"/>
      <c r="CE54" s="86"/>
      <c r="CF54" s="86"/>
      <c r="CG54" s="86"/>
      <c r="CH54" s="86"/>
      <c r="CI54" s="86"/>
      <c r="CJ54" s="86"/>
      <c r="CK54" s="86"/>
      <c r="CL54" s="86"/>
      <c r="CM54" s="86"/>
      <c r="CN54" s="86"/>
      <c r="CO54" s="86"/>
      <c r="CP54" s="86"/>
      <c r="CQ54" s="86"/>
      <c r="CR54" s="86"/>
      <c r="CS54" s="86"/>
      <c r="CT54" s="86"/>
      <c r="CU54" s="86"/>
      <c r="CV54" s="86"/>
      <c r="CW54" s="86"/>
      <c r="CX54" s="86"/>
      <c r="CY54" s="86"/>
      <c r="CZ54" s="86"/>
      <c r="DA54" s="86"/>
      <c r="DB54" s="86"/>
      <c r="DC54" s="86"/>
      <c r="DD54" s="86"/>
      <c r="DE54" s="86"/>
      <c r="DF54" s="86"/>
      <c r="DG54" s="86"/>
      <c r="DH54" s="86"/>
      <c r="DI54" s="86"/>
      <c r="DJ54" s="86"/>
      <c r="DK54" s="86"/>
      <c r="DL54" s="86"/>
      <c r="DM54" s="86"/>
      <c r="DN54" s="86"/>
      <c r="DO54" s="86"/>
      <c r="DP54" s="86"/>
      <c r="DQ54" s="86"/>
      <c r="DR54" s="86"/>
      <c r="DS54" s="86"/>
      <c r="DT54" s="86"/>
      <c r="DU54" s="86"/>
      <c r="DV54" s="86"/>
      <c r="DW54" s="86"/>
      <c r="DX54" s="86"/>
      <c r="DY54" s="86"/>
      <c r="DZ54" s="86"/>
      <c r="EA54" s="86"/>
      <c r="EB54" s="86"/>
      <c r="EC54" s="86"/>
      <c r="ED54" s="86"/>
      <c r="EE54" s="86"/>
      <c r="EF54" s="86"/>
      <c r="EG54" s="86"/>
      <c r="EH54" s="86"/>
      <c r="EI54" s="86"/>
      <c r="EJ54" s="86"/>
      <c r="EK54" s="86"/>
      <c r="EL54" s="86"/>
      <c r="EM54" s="86"/>
      <c r="EN54" s="86"/>
      <c r="EO54" s="86"/>
      <c r="EP54" s="86"/>
      <c r="EQ54" s="86"/>
      <c r="ER54" s="86"/>
      <c r="ES54" s="86"/>
      <c r="ET54" s="86"/>
      <c r="EU54" s="86"/>
      <c r="EV54" s="86"/>
      <c r="EW54" s="86"/>
      <c r="EX54" s="86"/>
      <c r="EY54" s="86"/>
      <c r="EZ54" s="86"/>
      <c r="FA54" s="86"/>
      <c r="FB54" s="86"/>
      <c r="FC54" s="86"/>
      <c r="FD54" s="86"/>
      <c r="FE54" s="86"/>
      <c r="FF54" s="86"/>
      <c r="FG54" s="86"/>
      <c r="FH54" s="86"/>
      <c r="FI54" s="86"/>
      <c r="FJ54" s="86"/>
      <c r="FK54" s="86"/>
      <c r="FL54" s="86"/>
      <c r="FM54" s="86"/>
      <c r="FN54" s="86"/>
      <c r="FO54" s="86"/>
      <c r="FP54" s="86"/>
      <c r="FQ54" s="86"/>
      <c r="FR54" s="86"/>
      <c r="FS54" s="86"/>
      <c r="FT54" s="86"/>
      <c r="FU54" s="86"/>
      <c r="FV54" s="86"/>
      <c r="FW54" s="86"/>
      <c r="FX54" s="86"/>
      <c r="FY54" s="86"/>
      <c r="FZ54" s="86"/>
      <c r="GA54" s="86"/>
      <c r="GB54" s="86"/>
      <c r="GC54" s="86"/>
      <c r="GD54" s="86"/>
      <c r="GE54" s="86"/>
      <c r="GF54" s="86"/>
      <c r="GG54" s="86"/>
      <c r="GH54" s="86"/>
      <c r="GI54" s="86"/>
      <c r="GJ54" s="86"/>
      <c r="GK54" s="86"/>
      <c r="GL54" s="86"/>
      <c r="GM54" s="86"/>
      <c r="GN54" s="86"/>
      <c r="GO54" s="86"/>
      <c r="GP54" s="86"/>
      <c r="GQ54" s="86"/>
      <c r="GR54" s="86"/>
      <c r="GS54" s="86"/>
      <c r="GT54" s="86"/>
      <c r="GU54" s="86"/>
      <c r="GV54" s="86"/>
      <c r="GW54" s="86"/>
      <c r="GX54" s="86"/>
      <c r="GY54" s="86"/>
      <c r="GZ54" s="86"/>
      <c r="HA54" s="86"/>
      <c r="HB54" s="86"/>
      <c r="HC54" s="86"/>
      <c r="HD54" s="86"/>
      <c r="HE54" s="86"/>
      <c r="HF54" s="86"/>
      <c r="HG54" s="86"/>
      <c r="HH54" s="86"/>
      <c r="HI54" s="86"/>
      <c r="HJ54" s="86"/>
      <c r="HK54" s="86"/>
      <c r="HL54" s="86"/>
      <c r="HM54" s="86"/>
      <c r="HN54" s="86"/>
      <c r="HO54" s="86"/>
      <c r="HP54" s="86"/>
      <c r="HQ54" s="86"/>
      <c r="HR54" s="86"/>
      <c r="HS54" s="86"/>
      <c r="HT54" s="86"/>
      <c r="HU54" s="86"/>
      <c r="HV54" s="86"/>
      <c r="HW54" s="86"/>
      <c r="HX54" s="86"/>
      <c r="HY54" s="86"/>
      <c r="HZ54" s="86"/>
      <c r="IA54" s="86"/>
      <c r="IB54" s="86"/>
      <c r="IC54" s="86"/>
      <c r="ID54" s="86"/>
      <c r="IE54" s="86"/>
      <c r="IF54" s="86"/>
      <c r="IG54" s="86"/>
      <c r="IH54" s="86"/>
      <c r="II54" s="86"/>
      <c r="IJ54" s="86"/>
      <c r="IK54" s="86"/>
      <c r="IL54" s="86"/>
      <c r="IM54" s="86"/>
      <c r="IN54" s="86"/>
      <c r="IO54" s="86"/>
      <c r="IP54" s="86"/>
      <c r="IQ54" s="86"/>
      <c r="IR54" s="86"/>
      <c r="IS54" s="86"/>
      <c r="IT54" s="86"/>
      <c r="IU54" s="86"/>
      <c r="IV54" s="86"/>
      <c r="IW54" s="86"/>
    </row>
    <row r="55" spans="1:257" s="204" customFormat="1" ht="18.75" customHeight="1" x14ac:dyDescent="0.3">
      <c r="A55" s="86"/>
      <c r="B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  <c r="BM55" s="86"/>
      <c r="BN55" s="86"/>
      <c r="BO55" s="86"/>
      <c r="BP55" s="86"/>
      <c r="BQ55" s="86"/>
      <c r="BR55" s="86"/>
      <c r="BS55" s="86"/>
      <c r="BT55" s="86"/>
      <c r="BU55" s="86"/>
      <c r="BV55" s="86"/>
      <c r="BW55" s="86"/>
      <c r="BX55" s="86"/>
      <c r="BY55" s="86"/>
      <c r="BZ55" s="86"/>
      <c r="CA55" s="86"/>
      <c r="CB55" s="86"/>
      <c r="CC55" s="86"/>
      <c r="CD55" s="86"/>
      <c r="CE55" s="86"/>
      <c r="CF55" s="86"/>
      <c r="CG55" s="86"/>
      <c r="CH55" s="86"/>
      <c r="CI55" s="86"/>
      <c r="CJ55" s="86"/>
      <c r="CK55" s="86"/>
      <c r="CL55" s="86"/>
      <c r="CM55" s="86"/>
      <c r="CN55" s="86"/>
      <c r="CO55" s="86"/>
      <c r="CP55" s="86"/>
      <c r="CQ55" s="86"/>
      <c r="CR55" s="86"/>
      <c r="CS55" s="86"/>
      <c r="CT55" s="86"/>
      <c r="CU55" s="86"/>
      <c r="CV55" s="86"/>
      <c r="CW55" s="86"/>
      <c r="CX55" s="86"/>
      <c r="CY55" s="86"/>
      <c r="CZ55" s="86"/>
      <c r="DA55" s="86"/>
      <c r="DB55" s="86"/>
      <c r="DC55" s="86"/>
      <c r="DD55" s="86"/>
      <c r="DE55" s="86"/>
      <c r="DF55" s="86"/>
      <c r="DG55" s="86"/>
      <c r="DH55" s="86"/>
      <c r="DI55" s="86"/>
      <c r="DJ55" s="86"/>
      <c r="DK55" s="86"/>
      <c r="DL55" s="86"/>
      <c r="DM55" s="86"/>
      <c r="DN55" s="86"/>
      <c r="DO55" s="86"/>
      <c r="DP55" s="86"/>
      <c r="DQ55" s="86"/>
      <c r="DR55" s="86"/>
      <c r="DS55" s="86"/>
      <c r="DT55" s="86"/>
      <c r="DU55" s="86"/>
      <c r="DV55" s="86"/>
      <c r="DW55" s="86"/>
      <c r="DX55" s="86"/>
      <c r="DY55" s="86"/>
      <c r="DZ55" s="86"/>
      <c r="EA55" s="86"/>
      <c r="EB55" s="86"/>
      <c r="EC55" s="86"/>
      <c r="ED55" s="86"/>
      <c r="EE55" s="86"/>
      <c r="EF55" s="86"/>
      <c r="EG55" s="86"/>
      <c r="EH55" s="86"/>
      <c r="EI55" s="86"/>
      <c r="EJ55" s="86"/>
      <c r="EK55" s="86"/>
      <c r="EL55" s="86"/>
      <c r="EM55" s="86"/>
      <c r="EN55" s="86"/>
      <c r="EO55" s="86"/>
      <c r="EP55" s="86"/>
      <c r="EQ55" s="86"/>
      <c r="ER55" s="86"/>
      <c r="ES55" s="86"/>
      <c r="ET55" s="86"/>
      <c r="EU55" s="86"/>
      <c r="EV55" s="86"/>
      <c r="EW55" s="86"/>
      <c r="EX55" s="86"/>
      <c r="EY55" s="86"/>
      <c r="EZ55" s="86"/>
      <c r="FA55" s="86"/>
      <c r="FB55" s="86"/>
      <c r="FC55" s="86"/>
      <c r="FD55" s="86"/>
      <c r="FE55" s="86"/>
      <c r="FF55" s="86"/>
      <c r="FG55" s="86"/>
      <c r="FH55" s="86"/>
      <c r="FI55" s="86"/>
      <c r="FJ55" s="86"/>
      <c r="FK55" s="86"/>
      <c r="FL55" s="86"/>
      <c r="FM55" s="86"/>
      <c r="FN55" s="86"/>
      <c r="FO55" s="86"/>
      <c r="FP55" s="86"/>
      <c r="FQ55" s="86"/>
      <c r="FR55" s="86"/>
      <c r="FS55" s="86"/>
      <c r="FT55" s="86"/>
      <c r="FU55" s="86"/>
      <c r="FV55" s="86"/>
      <c r="FW55" s="86"/>
      <c r="FX55" s="86"/>
      <c r="FY55" s="86"/>
      <c r="FZ55" s="86"/>
      <c r="GA55" s="86"/>
      <c r="GB55" s="86"/>
      <c r="GC55" s="86"/>
      <c r="GD55" s="86"/>
      <c r="GE55" s="86"/>
      <c r="GF55" s="86"/>
      <c r="GG55" s="86"/>
      <c r="GH55" s="86"/>
      <c r="GI55" s="86"/>
      <c r="GJ55" s="86"/>
      <c r="GK55" s="86"/>
      <c r="GL55" s="86"/>
      <c r="GM55" s="86"/>
      <c r="GN55" s="86"/>
      <c r="GO55" s="86"/>
      <c r="GP55" s="86"/>
      <c r="GQ55" s="86"/>
      <c r="GR55" s="86"/>
      <c r="GS55" s="86"/>
      <c r="GT55" s="86"/>
      <c r="GU55" s="86"/>
      <c r="GV55" s="86"/>
      <c r="GW55" s="86"/>
      <c r="GX55" s="86"/>
      <c r="GY55" s="86"/>
      <c r="GZ55" s="86"/>
      <c r="HA55" s="86"/>
      <c r="HB55" s="86"/>
      <c r="HC55" s="86"/>
      <c r="HD55" s="86"/>
      <c r="HE55" s="86"/>
      <c r="HF55" s="86"/>
      <c r="HG55" s="86"/>
      <c r="HH55" s="86"/>
      <c r="HI55" s="86"/>
      <c r="HJ55" s="86"/>
      <c r="HK55" s="86"/>
      <c r="HL55" s="86"/>
      <c r="HM55" s="86"/>
      <c r="HN55" s="86"/>
      <c r="HO55" s="86"/>
      <c r="HP55" s="86"/>
      <c r="HQ55" s="86"/>
      <c r="HR55" s="86"/>
      <c r="HS55" s="86"/>
      <c r="HT55" s="86"/>
      <c r="HU55" s="86"/>
      <c r="HV55" s="86"/>
      <c r="HW55" s="86"/>
      <c r="HX55" s="86"/>
      <c r="HY55" s="86"/>
      <c r="HZ55" s="86"/>
      <c r="IA55" s="86"/>
      <c r="IB55" s="86"/>
      <c r="IC55" s="86"/>
      <c r="ID55" s="86"/>
      <c r="IE55" s="86"/>
      <c r="IF55" s="86"/>
      <c r="IG55" s="86"/>
      <c r="IH55" s="86"/>
      <c r="II55" s="86"/>
      <c r="IJ55" s="86"/>
      <c r="IK55" s="86"/>
      <c r="IL55" s="86"/>
      <c r="IM55" s="86"/>
      <c r="IN55" s="86"/>
      <c r="IO55" s="86"/>
      <c r="IP55" s="86"/>
      <c r="IQ55" s="86"/>
      <c r="IR55" s="86"/>
      <c r="IS55" s="86"/>
      <c r="IT55" s="86"/>
      <c r="IU55" s="86"/>
      <c r="IV55" s="86"/>
      <c r="IW55" s="86"/>
    </row>
    <row r="56" spans="1:257" s="204" customFormat="1" ht="18.75" customHeight="1" x14ac:dyDescent="0.3">
      <c r="A56" s="86"/>
      <c r="B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86"/>
      <c r="BN56" s="86"/>
      <c r="BO56" s="86"/>
      <c r="BP56" s="86"/>
      <c r="BQ56" s="86"/>
      <c r="BR56" s="86"/>
      <c r="BS56" s="86"/>
      <c r="BT56" s="86"/>
      <c r="BU56" s="86"/>
      <c r="BV56" s="86"/>
      <c r="BW56" s="86"/>
      <c r="BX56" s="86"/>
      <c r="BY56" s="86"/>
      <c r="BZ56" s="86"/>
      <c r="CA56" s="86"/>
      <c r="CB56" s="86"/>
      <c r="CC56" s="86"/>
      <c r="CD56" s="86"/>
      <c r="CE56" s="86"/>
      <c r="CF56" s="86"/>
      <c r="CG56" s="86"/>
      <c r="CH56" s="86"/>
      <c r="CI56" s="86"/>
      <c r="CJ56" s="86"/>
      <c r="CK56" s="86"/>
      <c r="CL56" s="86"/>
      <c r="CM56" s="86"/>
      <c r="CN56" s="86"/>
      <c r="CO56" s="86"/>
      <c r="CP56" s="86"/>
      <c r="CQ56" s="86"/>
      <c r="CR56" s="86"/>
      <c r="CS56" s="86"/>
      <c r="CT56" s="86"/>
      <c r="CU56" s="86"/>
      <c r="CV56" s="86"/>
      <c r="CW56" s="86"/>
      <c r="CX56" s="86"/>
      <c r="CY56" s="86"/>
      <c r="CZ56" s="86"/>
      <c r="DA56" s="86"/>
      <c r="DB56" s="86"/>
      <c r="DC56" s="86"/>
      <c r="DD56" s="86"/>
      <c r="DE56" s="86"/>
      <c r="DF56" s="86"/>
      <c r="DG56" s="86"/>
      <c r="DH56" s="86"/>
      <c r="DI56" s="86"/>
      <c r="DJ56" s="86"/>
      <c r="DK56" s="86"/>
      <c r="DL56" s="86"/>
      <c r="DM56" s="86"/>
      <c r="DN56" s="86"/>
      <c r="DO56" s="86"/>
      <c r="DP56" s="86"/>
      <c r="DQ56" s="86"/>
      <c r="DR56" s="86"/>
      <c r="DS56" s="86"/>
      <c r="DT56" s="86"/>
      <c r="DU56" s="86"/>
      <c r="DV56" s="86"/>
      <c r="DW56" s="86"/>
      <c r="DX56" s="86"/>
      <c r="DY56" s="86"/>
      <c r="DZ56" s="86"/>
      <c r="EA56" s="86"/>
      <c r="EB56" s="86"/>
      <c r="EC56" s="86"/>
      <c r="ED56" s="86"/>
      <c r="EE56" s="86"/>
      <c r="EF56" s="86"/>
      <c r="EG56" s="86"/>
      <c r="EH56" s="86"/>
      <c r="EI56" s="86"/>
      <c r="EJ56" s="86"/>
      <c r="EK56" s="86"/>
      <c r="EL56" s="86"/>
      <c r="EM56" s="86"/>
      <c r="EN56" s="86"/>
      <c r="EO56" s="86"/>
      <c r="EP56" s="86"/>
      <c r="EQ56" s="86"/>
      <c r="ER56" s="86"/>
      <c r="ES56" s="86"/>
      <c r="ET56" s="86"/>
      <c r="EU56" s="86"/>
      <c r="EV56" s="86"/>
      <c r="EW56" s="86"/>
      <c r="EX56" s="86"/>
      <c r="EY56" s="86"/>
      <c r="EZ56" s="86"/>
      <c r="FA56" s="86"/>
      <c r="FB56" s="86"/>
      <c r="FC56" s="86"/>
      <c r="FD56" s="86"/>
      <c r="FE56" s="86"/>
      <c r="FF56" s="86"/>
      <c r="FG56" s="86"/>
      <c r="FH56" s="86"/>
      <c r="FI56" s="86"/>
      <c r="FJ56" s="86"/>
      <c r="FK56" s="86"/>
      <c r="FL56" s="86"/>
      <c r="FM56" s="86"/>
      <c r="FN56" s="86"/>
      <c r="FO56" s="86"/>
      <c r="FP56" s="86"/>
      <c r="FQ56" s="86"/>
      <c r="FR56" s="86"/>
      <c r="FS56" s="86"/>
      <c r="FT56" s="86"/>
      <c r="FU56" s="86"/>
      <c r="FV56" s="86"/>
      <c r="FW56" s="86"/>
      <c r="FX56" s="86"/>
      <c r="FY56" s="86"/>
      <c r="FZ56" s="86"/>
      <c r="GA56" s="86"/>
      <c r="GB56" s="86"/>
      <c r="GC56" s="86"/>
      <c r="GD56" s="86"/>
      <c r="GE56" s="86"/>
      <c r="GF56" s="86"/>
      <c r="GG56" s="86"/>
      <c r="GH56" s="86"/>
      <c r="GI56" s="86"/>
      <c r="GJ56" s="86"/>
      <c r="GK56" s="86"/>
      <c r="GL56" s="86"/>
      <c r="GM56" s="86"/>
      <c r="GN56" s="86"/>
      <c r="GO56" s="86"/>
      <c r="GP56" s="86"/>
      <c r="GQ56" s="86"/>
      <c r="GR56" s="86"/>
      <c r="GS56" s="86"/>
      <c r="GT56" s="86"/>
      <c r="GU56" s="86"/>
      <c r="GV56" s="86"/>
      <c r="GW56" s="86"/>
      <c r="GX56" s="86"/>
      <c r="GY56" s="86"/>
      <c r="GZ56" s="86"/>
      <c r="HA56" s="86"/>
      <c r="HB56" s="86"/>
      <c r="HC56" s="86"/>
      <c r="HD56" s="86"/>
      <c r="HE56" s="86"/>
      <c r="HF56" s="86"/>
      <c r="HG56" s="86"/>
      <c r="HH56" s="86"/>
      <c r="HI56" s="86"/>
      <c r="HJ56" s="86"/>
      <c r="HK56" s="86"/>
      <c r="HL56" s="86"/>
      <c r="HM56" s="86"/>
      <c r="HN56" s="86"/>
      <c r="HO56" s="86"/>
      <c r="HP56" s="86"/>
      <c r="HQ56" s="86"/>
      <c r="HR56" s="86"/>
      <c r="HS56" s="86"/>
      <c r="HT56" s="86"/>
      <c r="HU56" s="86"/>
      <c r="HV56" s="86"/>
      <c r="HW56" s="86"/>
      <c r="HX56" s="86"/>
      <c r="HY56" s="86"/>
      <c r="HZ56" s="86"/>
      <c r="IA56" s="86"/>
      <c r="IB56" s="86"/>
      <c r="IC56" s="86"/>
      <c r="ID56" s="86"/>
      <c r="IE56" s="86"/>
      <c r="IF56" s="86"/>
      <c r="IG56" s="86"/>
      <c r="IH56" s="86"/>
      <c r="II56" s="86"/>
      <c r="IJ56" s="86"/>
      <c r="IK56" s="86"/>
      <c r="IL56" s="86"/>
      <c r="IM56" s="86"/>
      <c r="IN56" s="86"/>
      <c r="IO56" s="86"/>
      <c r="IP56" s="86"/>
      <c r="IQ56" s="86"/>
      <c r="IR56" s="86"/>
      <c r="IS56" s="86"/>
      <c r="IT56" s="86"/>
      <c r="IU56" s="86"/>
      <c r="IV56" s="86"/>
      <c r="IW56" s="86"/>
    </row>
    <row r="57" spans="1:257" s="204" customFormat="1" ht="14.1" customHeight="1" x14ac:dyDescent="0.3">
      <c r="A57" s="86"/>
      <c r="B57" s="86"/>
      <c r="C57" s="92"/>
      <c r="D57" s="92"/>
      <c r="E57" s="92"/>
      <c r="F57" s="92"/>
      <c r="G57" s="92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6"/>
      <c r="BR57" s="86"/>
      <c r="BS57" s="86"/>
      <c r="BT57" s="86"/>
      <c r="BU57" s="86"/>
      <c r="BV57" s="86"/>
      <c r="BW57" s="86"/>
      <c r="BX57" s="86"/>
      <c r="BY57" s="86"/>
      <c r="BZ57" s="86"/>
      <c r="CA57" s="86"/>
      <c r="CB57" s="86"/>
      <c r="CC57" s="86"/>
      <c r="CD57" s="86"/>
      <c r="CE57" s="86"/>
      <c r="CF57" s="86"/>
      <c r="CG57" s="86"/>
      <c r="CH57" s="86"/>
      <c r="CI57" s="86"/>
      <c r="CJ57" s="86"/>
      <c r="CK57" s="86"/>
      <c r="CL57" s="86"/>
      <c r="CM57" s="86"/>
      <c r="CN57" s="86"/>
      <c r="CO57" s="86"/>
      <c r="CP57" s="86"/>
      <c r="CQ57" s="86"/>
      <c r="CR57" s="86"/>
      <c r="CS57" s="86"/>
      <c r="CT57" s="86"/>
      <c r="CU57" s="86"/>
      <c r="CV57" s="86"/>
      <c r="CW57" s="86"/>
      <c r="CX57" s="86"/>
      <c r="CY57" s="86"/>
      <c r="CZ57" s="86"/>
      <c r="DA57" s="86"/>
      <c r="DB57" s="86"/>
      <c r="DC57" s="86"/>
      <c r="DD57" s="86"/>
      <c r="DE57" s="86"/>
      <c r="DF57" s="86"/>
      <c r="DG57" s="86"/>
      <c r="DH57" s="86"/>
      <c r="DI57" s="86"/>
      <c r="DJ57" s="86"/>
      <c r="DK57" s="86"/>
      <c r="DL57" s="86"/>
      <c r="DM57" s="86"/>
      <c r="DN57" s="86"/>
      <c r="DO57" s="86"/>
      <c r="DP57" s="86"/>
      <c r="DQ57" s="86"/>
      <c r="DR57" s="86"/>
      <c r="DS57" s="86"/>
      <c r="DT57" s="86"/>
      <c r="DU57" s="86"/>
      <c r="DV57" s="86"/>
      <c r="DW57" s="86"/>
      <c r="DX57" s="86"/>
      <c r="DY57" s="86"/>
      <c r="DZ57" s="86"/>
      <c r="EA57" s="86"/>
      <c r="EB57" s="86"/>
      <c r="EC57" s="86"/>
      <c r="ED57" s="86"/>
      <c r="EE57" s="86"/>
      <c r="EF57" s="86"/>
      <c r="EG57" s="86"/>
      <c r="EH57" s="86"/>
      <c r="EI57" s="86"/>
      <c r="EJ57" s="86"/>
      <c r="EK57" s="86"/>
      <c r="EL57" s="86"/>
      <c r="EM57" s="86"/>
      <c r="EN57" s="86"/>
      <c r="EO57" s="86"/>
      <c r="EP57" s="86"/>
      <c r="EQ57" s="86"/>
      <c r="ER57" s="86"/>
      <c r="ES57" s="86"/>
      <c r="ET57" s="86"/>
      <c r="EU57" s="86"/>
      <c r="EV57" s="86"/>
      <c r="EW57" s="86"/>
      <c r="EX57" s="86"/>
      <c r="EY57" s="86"/>
      <c r="EZ57" s="86"/>
      <c r="FA57" s="86"/>
      <c r="FB57" s="86"/>
      <c r="FC57" s="86"/>
      <c r="FD57" s="86"/>
      <c r="FE57" s="86"/>
      <c r="FF57" s="86"/>
      <c r="FG57" s="86"/>
      <c r="FH57" s="86"/>
      <c r="FI57" s="86"/>
      <c r="FJ57" s="86"/>
      <c r="FK57" s="86"/>
      <c r="FL57" s="86"/>
      <c r="FM57" s="86"/>
      <c r="FN57" s="86"/>
      <c r="FO57" s="86"/>
      <c r="FP57" s="86"/>
      <c r="FQ57" s="86"/>
      <c r="FR57" s="86"/>
      <c r="FS57" s="86"/>
      <c r="FT57" s="86"/>
      <c r="FU57" s="86"/>
      <c r="FV57" s="86"/>
      <c r="FW57" s="86"/>
      <c r="FX57" s="86"/>
      <c r="FY57" s="86"/>
      <c r="FZ57" s="86"/>
      <c r="GA57" s="86"/>
      <c r="GB57" s="86"/>
      <c r="GC57" s="86"/>
      <c r="GD57" s="86"/>
      <c r="GE57" s="86"/>
      <c r="GF57" s="86"/>
      <c r="GG57" s="86"/>
      <c r="GH57" s="86"/>
      <c r="GI57" s="86"/>
      <c r="GJ57" s="86"/>
      <c r="GK57" s="86"/>
      <c r="GL57" s="86"/>
      <c r="GM57" s="86"/>
      <c r="GN57" s="86"/>
      <c r="GO57" s="86"/>
      <c r="GP57" s="86"/>
      <c r="GQ57" s="86"/>
      <c r="GR57" s="86"/>
      <c r="GS57" s="86"/>
      <c r="GT57" s="86"/>
      <c r="GU57" s="86"/>
      <c r="GV57" s="86"/>
      <c r="GW57" s="86"/>
      <c r="GX57" s="86"/>
      <c r="GY57" s="86"/>
      <c r="GZ57" s="86"/>
      <c r="HA57" s="86"/>
      <c r="HB57" s="86"/>
      <c r="HC57" s="86"/>
      <c r="HD57" s="86"/>
      <c r="HE57" s="86"/>
      <c r="HF57" s="86"/>
      <c r="HG57" s="86"/>
      <c r="HH57" s="86"/>
      <c r="HI57" s="86"/>
      <c r="HJ57" s="86"/>
      <c r="HK57" s="86"/>
      <c r="HL57" s="86"/>
      <c r="HM57" s="86"/>
      <c r="HN57" s="86"/>
      <c r="HO57" s="86"/>
      <c r="HP57" s="86"/>
      <c r="HQ57" s="86"/>
      <c r="HR57" s="86"/>
      <c r="HS57" s="86"/>
      <c r="HT57" s="86"/>
      <c r="HU57" s="86"/>
      <c r="HV57" s="86"/>
      <c r="HW57" s="86"/>
      <c r="HX57" s="86"/>
      <c r="HY57" s="86"/>
      <c r="HZ57" s="86"/>
      <c r="IA57" s="86"/>
      <c r="IB57" s="86"/>
      <c r="IC57" s="86"/>
      <c r="ID57" s="86"/>
      <c r="IE57" s="86"/>
      <c r="IF57" s="86"/>
      <c r="IG57" s="86"/>
      <c r="IH57" s="86"/>
      <c r="II57" s="86"/>
      <c r="IJ57" s="86"/>
      <c r="IK57" s="86"/>
      <c r="IL57" s="86"/>
      <c r="IM57" s="86"/>
      <c r="IN57" s="86"/>
      <c r="IO57" s="86"/>
      <c r="IP57" s="86"/>
      <c r="IQ57" s="86"/>
      <c r="IR57" s="86"/>
      <c r="IS57" s="86"/>
      <c r="IT57" s="86"/>
      <c r="IU57" s="86"/>
      <c r="IV57" s="86"/>
      <c r="IW57" s="86"/>
    </row>
    <row r="58" spans="1:257" s="204" customFormat="1" x14ac:dyDescent="0.3">
      <c r="A58" s="86"/>
      <c r="B58" s="86"/>
      <c r="C58" s="86"/>
      <c r="D58" s="86"/>
      <c r="E58" s="86"/>
      <c r="F58" s="214"/>
      <c r="G58" s="214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  <c r="BC58" s="86"/>
      <c r="BD58" s="86"/>
      <c r="BE58" s="86"/>
      <c r="BF58" s="86"/>
      <c r="BG58" s="86"/>
      <c r="BH58" s="86"/>
      <c r="BI58" s="86"/>
      <c r="BJ58" s="86"/>
      <c r="BK58" s="86"/>
      <c r="BL58" s="86"/>
      <c r="BM58" s="86"/>
      <c r="BN58" s="86"/>
      <c r="BO58" s="86"/>
      <c r="BP58" s="86"/>
      <c r="BQ58" s="86"/>
      <c r="BR58" s="86"/>
      <c r="BS58" s="86"/>
      <c r="BT58" s="86"/>
      <c r="BU58" s="86"/>
      <c r="BV58" s="86"/>
      <c r="BW58" s="86"/>
      <c r="BX58" s="86"/>
      <c r="BY58" s="86"/>
      <c r="BZ58" s="86"/>
      <c r="CA58" s="86"/>
      <c r="CB58" s="86"/>
      <c r="CC58" s="86"/>
      <c r="CD58" s="86"/>
      <c r="CE58" s="86"/>
      <c r="CF58" s="86"/>
      <c r="CG58" s="86"/>
      <c r="CH58" s="86"/>
      <c r="CI58" s="86"/>
      <c r="CJ58" s="86"/>
      <c r="CK58" s="86"/>
      <c r="CL58" s="86"/>
      <c r="CM58" s="86"/>
      <c r="CN58" s="86"/>
      <c r="CO58" s="86"/>
      <c r="CP58" s="86"/>
      <c r="CQ58" s="86"/>
      <c r="CR58" s="86"/>
      <c r="CS58" s="86"/>
      <c r="CT58" s="86"/>
      <c r="CU58" s="86"/>
      <c r="CV58" s="86"/>
      <c r="CW58" s="86"/>
      <c r="CX58" s="86"/>
      <c r="CY58" s="86"/>
      <c r="CZ58" s="86"/>
      <c r="DA58" s="86"/>
      <c r="DB58" s="86"/>
      <c r="DC58" s="86"/>
      <c r="DD58" s="86"/>
      <c r="DE58" s="86"/>
      <c r="DF58" s="86"/>
      <c r="DG58" s="86"/>
      <c r="DH58" s="86"/>
      <c r="DI58" s="86"/>
      <c r="DJ58" s="86"/>
      <c r="DK58" s="86"/>
      <c r="DL58" s="86"/>
      <c r="DM58" s="86"/>
      <c r="DN58" s="86"/>
      <c r="DO58" s="86"/>
      <c r="DP58" s="86"/>
      <c r="DQ58" s="86"/>
      <c r="DR58" s="86"/>
      <c r="DS58" s="86"/>
      <c r="DT58" s="86"/>
      <c r="DU58" s="86"/>
      <c r="DV58" s="86"/>
      <c r="DW58" s="86"/>
      <c r="DX58" s="86"/>
      <c r="DY58" s="86"/>
      <c r="DZ58" s="86"/>
      <c r="EA58" s="86"/>
      <c r="EB58" s="86"/>
      <c r="EC58" s="86"/>
      <c r="ED58" s="86"/>
      <c r="EE58" s="86"/>
      <c r="EF58" s="86"/>
      <c r="EG58" s="86"/>
      <c r="EH58" s="86"/>
      <c r="EI58" s="86"/>
      <c r="EJ58" s="86"/>
      <c r="EK58" s="86"/>
      <c r="EL58" s="86"/>
      <c r="EM58" s="86"/>
      <c r="EN58" s="86"/>
      <c r="EO58" s="86"/>
      <c r="EP58" s="86"/>
      <c r="EQ58" s="86"/>
      <c r="ER58" s="86"/>
      <c r="ES58" s="86"/>
      <c r="ET58" s="86"/>
      <c r="EU58" s="86"/>
      <c r="EV58" s="86"/>
      <c r="EW58" s="86"/>
      <c r="EX58" s="86"/>
      <c r="EY58" s="86"/>
      <c r="EZ58" s="86"/>
      <c r="FA58" s="86"/>
      <c r="FB58" s="86"/>
      <c r="FC58" s="86"/>
      <c r="FD58" s="86"/>
      <c r="FE58" s="86"/>
      <c r="FF58" s="86"/>
      <c r="FG58" s="86"/>
      <c r="FH58" s="86"/>
      <c r="FI58" s="86"/>
      <c r="FJ58" s="86"/>
      <c r="FK58" s="86"/>
      <c r="FL58" s="86"/>
      <c r="FM58" s="86"/>
      <c r="FN58" s="86"/>
      <c r="FO58" s="86"/>
      <c r="FP58" s="86"/>
      <c r="FQ58" s="86"/>
      <c r="FR58" s="86"/>
      <c r="FS58" s="86"/>
      <c r="FT58" s="86"/>
      <c r="FU58" s="86"/>
      <c r="FV58" s="86"/>
      <c r="FW58" s="86"/>
      <c r="FX58" s="86"/>
      <c r="FY58" s="86"/>
      <c r="FZ58" s="86"/>
      <c r="GA58" s="86"/>
      <c r="GB58" s="86"/>
      <c r="GC58" s="86"/>
      <c r="GD58" s="86"/>
      <c r="GE58" s="86"/>
      <c r="GF58" s="86"/>
      <c r="GG58" s="86"/>
      <c r="GH58" s="86"/>
      <c r="GI58" s="86"/>
      <c r="GJ58" s="86"/>
      <c r="GK58" s="86"/>
      <c r="GL58" s="86"/>
      <c r="GM58" s="86"/>
      <c r="GN58" s="86"/>
      <c r="GO58" s="86"/>
      <c r="GP58" s="86"/>
      <c r="GQ58" s="86"/>
      <c r="GR58" s="86"/>
      <c r="GS58" s="86"/>
      <c r="GT58" s="86"/>
      <c r="GU58" s="86"/>
      <c r="GV58" s="86"/>
      <c r="GW58" s="86"/>
      <c r="GX58" s="86"/>
      <c r="GY58" s="86"/>
      <c r="GZ58" s="86"/>
      <c r="HA58" s="86"/>
      <c r="HB58" s="86"/>
      <c r="HC58" s="86"/>
      <c r="HD58" s="86"/>
      <c r="HE58" s="86"/>
      <c r="HF58" s="86"/>
      <c r="HG58" s="86"/>
      <c r="HH58" s="86"/>
      <c r="HI58" s="86"/>
      <c r="HJ58" s="86"/>
      <c r="HK58" s="86"/>
      <c r="HL58" s="86"/>
      <c r="HM58" s="86"/>
      <c r="HN58" s="86"/>
      <c r="HO58" s="86"/>
      <c r="HP58" s="86"/>
      <c r="HQ58" s="86"/>
      <c r="HR58" s="86"/>
      <c r="HS58" s="86"/>
      <c r="HT58" s="86"/>
      <c r="HU58" s="86"/>
      <c r="HV58" s="86"/>
      <c r="HW58" s="86"/>
      <c r="HX58" s="86"/>
      <c r="HY58" s="86"/>
      <c r="HZ58" s="86"/>
      <c r="IA58" s="86"/>
      <c r="IB58" s="86"/>
      <c r="IC58" s="86"/>
      <c r="ID58" s="86"/>
      <c r="IE58" s="86"/>
      <c r="IF58" s="86"/>
      <c r="IG58" s="86"/>
      <c r="IH58" s="86"/>
      <c r="II58" s="86"/>
      <c r="IJ58" s="86"/>
      <c r="IK58" s="86"/>
      <c r="IL58" s="86"/>
      <c r="IM58" s="86"/>
      <c r="IN58" s="86"/>
      <c r="IO58" s="86"/>
      <c r="IP58" s="86"/>
      <c r="IQ58" s="86"/>
      <c r="IR58" s="86"/>
      <c r="IS58" s="86"/>
      <c r="IT58" s="86"/>
      <c r="IU58" s="86"/>
      <c r="IV58" s="86"/>
      <c r="IW58" s="86"/>
    </row>
    <row r="59" spans="1:257" s="86" customFormat="1" ht="14.25" customHeight="1" x14ac:dyDescent="0.3">
      <c r="C59" s="325" t="s">
        <v>77</v>
      </c>
      <c r="D59" s="325"/>
      <c r="E59" s="325"/>
      <c r="F59" s="326" t="str">
        <f>H16</f>
        <v>FY '21 Budget 
(As Amended)</v>
      </c>
      <c r="G59" s="326"/>
      <c r="H59" s="327" t="s">
        <v>20</v>
      </c>
      <c r="I59" s="328"/>
      <c r="J59" s="329"/>
    </row>
    <row r="60" spans="1:257" s="86" customFormat="1" x14ac:dyDescent="0.3">
      <c r="C60" s="329" t="s">
        <v>78</v>
      </c>
      <c r="D60" s="329"/>
      <c r="E60" s="329"/>
      <c r="F60" s="330">
        <f t="shared" ref="F60:F65" si="0">H18</f>
        <v>80586681</v>
      </c>
      <c r="G60" s="330"/>
      <c r="H60" s="331">
        <f>(F60/$F$66)</f>
        <v>0.49791351803511907</v>
      </c>
      <c r="I60" s="331"/>
      <c r="J60" s="331">
        <f>ROUND(H60,4)</f>
        <v>0.49790000000000001</v>
      </c>
    </row>
    <row r="61" spans="1:257" s="86" customFormat="1" x14ac:dyDescent="0.3">
      <c r="C61" s="329" t="s">
        <v>79</v>
      </c>
      <c r="D61" s="329"/>
      <c r="E61" s="329"/>
      <c r="F61" s="330">
        <f t="shared" si="0"/>
        <v>1407944</v>
      </c>
      <c r="G61" s="332"/>
      <c r="H61" s="331">
        <f t="shared" ref="H61:H64" si="1">F61/$F$66</f>
        <v>8.6991341687894762E-3</v>
      </c>
      <c r="I61" s="331"/>
      <c r="J61" s="331">
        <f t="shared" ref="J61:J64" si="2">ROUND(H61,4)</f>
        <v>8.6999999999999994E-3</v>
      </c>
    </row>
    <row r="62" spans="1:257" s="204" customFormat="1" x14ac:dyDescent="0.3">
      <c r="A62" s="86"/>
      <c r="B62" s="86"/>
      <c r="C62" s="329" t="s">
        <v>80</v>
      </c>
      <c r="D62" s="329"/>
      <c r="E62" s="329"/>
      <c r="F62" s="330">
        <f t="shared" si="0"/>
        <v>18429693</v>
      </c>
      <c r="G62" s="332"/>
      <c r="H62" s="331">
        <f t="shared" si="1"/>
        <v>0.11386985000582427</v>
      </c>
      <c r="I62" s="331"/>
      <c r="J62" s="331">
        <f t="shared" si="2"/>
        <v>0.1139</v>
      </c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86"/>
      <c r="BO62" s="86"/>
      <c r="BP62" s="86"/>
      <c r="BQ62" s="86"/>
      <c r="BR62" s="86"/>
      <c r="BS62" s="86"/>
      <c r="BT62" s="86"/>
      <c r="BU62" s="86"/>
      <c r="BV62" s="86"/>
      <c r="BW62" s="86"/>
      <c r="BX62" s="86"/>
      <c r="BY62" s="86"/>
      <c r="BZ62" s="86"/>
      <c r="CA62" s="86"/>
      <c r="CB62" s="86"/>
      <c r="CC62" s="86"/>
      <c r="CD62" s="86"/>
      <c r="CE62" s="86"/>
      <c r="CF62" s="86"/>
      <c r="CG62" s="86"/>
      <c r="CH62" s="86"/>
      <c r="CI62" s="86"/>
      <c r="CJ62" s="86"/>
      <c r="CK62" s="86"/>
      <c r="CL62" s="86"/>
      <c r="CM62" s="86"/>
      <c r="CN62" s="86"/>
      <c r="CO62" s="86"/>
      <c r="CP62" s="86"/>
      <c r="CQ62" s="86"/>
      <c r="CR62" s="86"/>
      <c r="CS62" s="86"/>
      <c r="CT62" s="86"/>
      <c r="CU62" s="86"/>
      <c r="CV62" s="86"/>
      <c r="CW62" s="86"/>
      <c r="CX62" s="86"/>
      <c r="CY62" s="86"/>
      <c r="CZ62" s="86"/>
      <c r="DA62" s="86"/>
      <c r="DB62" s="86"/>
      <c r="DC62" s="86"/>
      <c r="DD62" s="86"/>
      <c r="DE62" s="86"/>
      <c r="DF62" s="86"/>
      <c r="DG62" s="86"/>
      <c r="DH62" s="86"/>
      <c r="DI62" s="86"/>
      <c r="DJ62" s="86"/>
      <c r="DK62" s="86"/>
      <c r="DL62" s="86"/>
      <c r="DM62" s="86"/>
      <c r="DN62" s="86"/>
      <c r="DO62" s="86"/>
      <c r="DP62" s="86"/>
      <c r="DQ62" s="86"/>
      <c r="DR62" s="86"/>
      <c r="DS62" s="86"/>
      <c r="DT62" s="86"/>
      <c r="DU62" s="86"/>
      <c r="DV62" s="86"/>
      <c r="DW62" s="86"/>
      <c r="DX62" s="86"/>
      <c r="DY62" s="86"/>
      <c r="DZ62" s="86"/>
      <c r="EA62" s="86"/>
      <c r="EB62" s="86"/>
      <c r="EC62" s="86"/>
      <c r="ED62" s="86"/>
      <c r="EE62" s="86"/>
      <c r="EF62" s="86"/>
      <c r="EG62" s="86"/>
      <c r="EH62" s="86"/>
      <c r="EI62" s="86"/>
      <c r="EJ62" s="86"/>
      <c r="EK62" s="86"/>
      <c r="EL62" s="86"/>
      <c r="EM62" s="86"/>
      <c r="EN62" s="86"/>
      <c r="EO62" s="86"/>
      <c r="EP62" s="86"/>
      <c r="EQ62" s="86"/>
      <c r="ER62" s="86"/>
      <c r="ES62" s="86"/>
      <c r="ET62" s="86"/>
      <c r="EU62" s="86"/>
      <c r="EV62" s="86"/>
      <c r="EW62" s="86"/>
      <c r="EX62" s="86"/>
      <c r="EY62" s="86"/>
      <c r="EZ62" s="86"/>
      <c r="FA62" s="86"/>
      <c r="FB62" s="86"/>
      <c r="FC62" s="86"/>
      <c r="FD62" s="86"/>
      <c r="FE62" s="86"/>
      <c r="FF62" s="86"/>
      <c r="FG62" s="86"/>
      <c r="FH62" s="86"/>
      <c r="FI62" s="86"/>
      <c r="FJ62" s="86"/>
      <c r="FK62" s="86"/>
      <c r="FL62" s="86"/>
      <c r="FM62" s="86"/>
      <c r="FN62" s="86"/>
      <c r="FO62" s="86"/>
      <c r="FP62" s="86"/>
      <c r="FQ62" s="86"/>
      <c r="FR62" s="86"/>
      <c r="FS62" s="86"/>
      <c r="FT62" s="86"/>
      <c r="FU62" s="86"/>
      <c r="FV62" s="86"/>
      <c r="FW62" s="86"/>
      <c r="FX62" s="86"/>
      <c r="FY62" s="86"/>
      <c r="FZ62" s="86"/>
      <c r="GA62" s="86"/>
      <c r="GB62" s="86"/>
      <c r="GC62" s="86"/>
      <c r="GD62" s="86"/>
      <c r="GE62" s="86"/>
      <c r="GF62" s="86"/>
      <c r="GG62" s="86"/>
      <c r="GH62" s="86"/>
      <c r="GI62" s="86"/>
      <c r="GJ62" s="86"/>
      <c r="GK62" s="86"/>
      <c r="GL62" s="86"/>
      <c r="GM62" s="86"/>
      <c r="GN62" s="86"/>
      <c r="GO62" s="86"/>
      <c r="GP62" s="86"/>
      <c r="GQ62" s="86"/>
      <c r="GR62" s="86"/>
      <c r="GS62" s="86"/>
      <c r="GT62" s="86"/>
      <c r="GU62" s="86"/>
      <c r="GV62" s="86"/>
      <c r="GW62" s="86"/>
      <c r="GX62" s="86"/>
      <c r="GY62" s="86"/>
      <c r="GZ62" s="86"/>
      <c r="HA62" s="86"/>
      <c r="HB62" s="86"/>
      <c r="HC62" s="86"/>
      <c r="HD62" s="86"/>
      <c r="HE62" s="86"/>
      <c r="HF62" s="86"/>
      <c r="HG62" s="86"/>
      <c r="HH62" s="86"/>
      <c r="HI62" s="86"/>
      <c r="HJ62" s="86"/>
      <c r="HK62" s="86"/>
      <c r="HL62" s="86"/>
      <c r="HM62" s="86"/>
      <c r="HN62" s="86"/>
      <c r="HO62" s="86"/>
      <c r="HP62" s="86"/>
      <c r="HQ62" s="86"/>
      <c r="HR62" s="86"/>
      <c r="HS62" s="86"/>
      <c r="HT62" s="86"/>
      <c r="HU62" s="86"/>
      <c r="HV62" s="86"/>
      <c r="HW62" s="86"/>
      <c r="HX62" s="86"/>
      <c r="HY62" s="86"/>
      <c r="HZ62" s="86"/>
      <c r="IA62" s="86"/>
      <c r="IB62" s="86"/>
      <c r="IC62" s="86"/>
      <c r="ID62" s="86"/>
      <c r="IE62" s="86"/>
      <c r="IF62" s="86"/>
      <c r="IG62" s="86"/>
      <c r="IH62" s="86"/>
      <c r="II62" s="86"/>
      <c r="IJ62" s="86"/>
      <c r="IK62" s="86"/>
      <c r="IL62" s="86"/>
      <c r="IM62" s="86"/>
      <c r="IN62" s="86"/>
      <c r="IO62" s="86"/>
      <c r="IP62" s="86"/>
      <c r="IQ62" s="86"/>
      <c r="IR62" s="86"/>
      <c r="IS62" s="86"/>
      <c r="IT62" s="86"/>
      <c r="IU62" s="86"/>
      <c r="IV62" s="86"/>
      <c r="IW62" s="86"/>
    </row>
    <row r="63" spans="1:257" s="204" customFormat="1" x14ac:dyDescent="0.3">
      <c r="A63" s="86"/>
      <c r="B63" s="86"/>
      <c r="C63" s="329" t="s">
        <v>81</v>
      </c>
      <c r="D63" s="329"/>
      <c r="E63" s="329"/>
      <c r="F63" s="330">
        <f t="shared" si="0"/>
        <v>11522354</v>
      </c>
      <c r="G63" s="332"/>
      <c r="H63" s="331">
        <f t="shared" si="1"/>
        <v>7.1192109477570209E-2</v>
      </c>
      <c r="I63" s="331"/>
      <c r="J63" s="331">
        <f t="shared" si="2"/>
        <v>7.1199999999999999E-2</v>
      </c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  <c r="BM63" s="86"/>
      <c r="BN63" s="86"/>
      <c r="BO63" s="86"/>
      <c r="BP63" s="86"/>
      <c r="BQ63" s="86"/>
      <c r="BR63" s="86"/>
      <c r="BS63" s="86"/>
      <c r="BT63" s="86"/>
      <c r="BU63" s="86"/>
      <c r="BV63" s="86"/>
      <c r="BW63" s="86"/>
      <c r="BX63" s="86"/>
      <c r="BY63" s="86"/>
      <c r="BZ63" s="86"/>
      <c r="CA63" s="86"/>
      <c r="CB63" s="86"/>
      <c r="CC63" s="86"/>
      <c r="CD63" s="86"/>
      <c r="CE63" s="86"/>
      <c r="CF63" s="86"/>
      <c r="CG63" s="86"/>
      <c r="CH63" s="86"/>
      <c r="CI63" s="86"/>
      <c r="CJ63" s="86"/>
      <c r="CK63" s="86"/>
      <c r="CL63" s="86"/>
      <c r="CM63" s="86"/>
      <c r="CN63" s="86"/>
      <c r="CO63" s="86"/>
      <c r="CP63" s="86"/>
      <c r="CQ63" s="86"/>
      <c r="CR63" s="86"/>
      <c r="CS63" s="86"/>
      <c r="CT63" s="86"/>
      <c r="CU63" s="86"/>
      <c r="CV63" s="86"/>
      <c r="CW63" s="86"/>
      <c r="CX63" s="86"/>
      <c r="CY63" s="86"/>
      <c r="CZ63" s="86"/>
      <c r="DA63" s="86"/>
      <c r="DB63" s="86"/>
      <c r="DC63" s="86"/>
      <c r="DD63" s="86"/>
      <c r="DE63" s="86"/>
      <c r="DF63" s="86"/>
      <c r="DG63" s="86"/>
      <c r="DH63" s="86"/>
      <c r="DI63" s="86"/>
      <c r="DJ63" s="86"/>
      <c r="DK63" s="86"/>
      <c r="DL63" s="86"/>
      <c r="DM63" s="86"/>
      <c r="DN63" s="86"/>
      <c r="DO63" s="86"/>
      <c r="DP63" s="86"/>
      <c r="DQ63" s="86"/>
      <c r="DR63" s="86"/>
      <c r="DS63" s="86"/>
      <c r="DT63" s="86"/>
      <c r="DU63" s="86"/>
      <c r="DV63" s="86"/>
      <c r="DW63" s="86"/>
      <c r="DX63" s="86"/>
      <c r="DY63" s="86"/>
      <c r="DZ63" s="86"/>
      <c r="EA63" s="86"/>
      <c r="EB63" s="86"/>
      <c r="EC63" s="86"/>
      <c r="ED63" s="86"/>
      <c r="EE63" s="86"/>
      <c r="EF63" s="86"/>
      <c r="EG63" s="86"/>
      <c r="EH63" s="86"/>
      <c r="EI63" s="86"/>
      <c r="EJ63" s="86"/>
      <c r="EK63" s="86"/>
      <c r="EL63" s="86"/>
      <c r="EM63" s="86"/>
      <c r="EN63" s="86"/>
      <c r="EO63" s="86"/>
      <c r="EP63" s="86"/>
      <c r="EQ63" s="86"/>
      <c r="ER63" s="86"/>
      <c r="ES63" s="86"/>
      <c r="ET63" s="86"/>
      <c r="EU63" s="86"/>
      <c r="EV63" s="86"/>
      <c r="EW63" s="86"/>
      <c r="EX63" s="86"/>
      <c r="EY63" s="86"/>
      <c r="EZ63" s="86"/>
      <c r="FA63" s="86"/>
      <c r="FB63" s="86"/>
      <c r="FC63" s="86"/>
      <c r="FD63" s="86"/>
      <c r="FE63" s="86"/>
      <c r="FF63" s="86"/>
      <c r="FG63" s="86"/>
      <c r="FH63" s="86"/>
      <c r="FI63" s="86"/>
      <c r="FJ63" s="86"/>
      <c r="FK63" s="86"/>
      <c r="FL63" s="86"/>
      <c r="FM63" s="86"/>
      <c r="FN63" s="86"/>
      <c r="FO63" s="86"/>
      <c r="FP63" s="86"/>
      <c r="FQ63" s="86"/>
      <c r="FR63" s="86"/>
      <c r="FS63" s="86"/>
      <c r="FT63" s="86"/>
      <c r="FU63" s="86"/>
      <c r="FV63" s="86"/>
      <c r="FW63" s="86"/>
      <c r="FX63" s="86"/>
      <c r="FY63" s="86"/>
      <c r="FZ63" s="86"/>
      <c r="GA63" s="86"/>
      <c r="GB63" s="86"/>
      <c r="GC63" s="86"/>
      <c r="GD63" s="86"/>
      <c r="GE63" s="86"/>
      <c r="GF63" s="86"/>
      <c r="GG63" s="86"/>
      <c r="GH63" s="86"/>
      <c r="GI63" s="86"/>
      <c r="GJ63" s="86"/>
      <c r="GK63" s="86"/>
      <c r="GL63" s="86"/>
      <c r="GM63" s="86"/>
      <c r="GN63" s="86"/>
      <c r="GO63" s="86"/>
      <c r="GP63" s="86"/>
      <c r="GQ63" s="86"/>
      <c r="GR63" s="86"/>
      <c r="GS63" s="86"/>
      <c r="GT63" s="86"/>
      <c r="GU63" s="86"/>
      <c r="GV63" s="86"/>
      <c r="GW63" s="86"/>
      <c r="GX63" s="86"/>
      <c r="GY63" s="86"/>
      <c r="GZ63" s="86"/>
      <c r="HA63" s="86"/>
      <c r="HB63" s="86"/>
      <c r="HC63" s="86"/>
      <c r="HD63" s="86"/>
      <c r="HE63" s="86"/>
      <c r="HF63" s="86"/>
      <c r="HG63" s="86"/>
      <c r="HH63" s="86"/>
      <c r="HI63" s="86"/>
      <c r="HJ63" s="86"/>
      <c r="HK63" s="86"/>
      <c r="HL63" s="86"/>
      <c r="HM63" s="86"/>
      <c r="HN63" s="86"/>
      <c r="HO63" s="86"/>
      <c r="HP63" s="86"/>
      <c r="HQ63" s="86"/>
      <c r="HR63" s="86"/>
      <c r="HS63" s="86"/>
      <c r="HT63" s="86"/>
      <c r="HU63" s="86"/>
      <c r="HV63" s="86"/>
      <c r="HW63" s="86"/>
      <c r="HX63" s="86"/>
      <c r="HY63" s="86"/>
      <c r="HZ63" s="86"/>
      <c r="IA63" s="86"/>
      <c r="IB63" s="86"/>
      <c r="IC63" s="86"/>
      <c r="ID63" s="86"/>
      <c r="IE63" s="86"/>
      <c r="IF63" s="86"/>
      <c r="IG63" s="86"/>
      <c r="IH63" s="86"/>
      <c r="II63" s="86"/>
      <c r="IJ63" s="86"/>
      <c r="IK63" s="86"/>
      <c r="IL63" s="86"/>
      <c r="IM63" s="86"/>
      <c r="IN63" s="86"/>
      <c r="IO63" s="86"/>
      <c r="IP63" s="86"/>
      <c r="IQ63" s="86"/>
      <c r="IR63" s="86"/>
      <c r="IS63" s="86"/>
      <c r="IT63" s="86"/>
      <c r="IU63" s="86"/>
      <c r="IV63" s="86"/>
      <c r="IW63" s="86"/>
    </row>
    <row r="64" spans="1:257" s="86" customFormat="1" x14ac:dyDescent="0.3">
      <c r="C64" s="329" t="s">
        <v>82</v>
      </c>
      <c r="D64" s="329"/>
      <c r="E64" s="329"/>
      <c r="F64" s="330">
        <f t="shared" si="0"/>
        <v>25287972</v>
      </c>
      <c r="G64" s="333"/>
      <c r="H64" s="331">
        <f t="shared" si="1"/>
        <v>0.15624446802187555</v>
      </c>
      <c r="I64" s="331"/>
      <c r="J64" s="331">
        <f t="shared" si="2"/>
        <v>0.15620000000000001</v>
      </c>
    </row>
    <row r="65" spans="3:10" x14ac:dyDescent="0.3">
      <c r="C65" s="329" t="s">
        <v>83</v>
      </c>
      <c r="D65" s="329"/>
      <c r="E65" s="329"/>
      <c r="F65" s="330">
        <f t="shared" si="0"/>
        <v>24614107</v>
      </c>
      <c r="G65" s="333"/>
      <c r="H65" s="331">
        <f>(F65/$F$66)</f>
        <v>0.1520809202908214</v>
      </c>
      <c r="I65" s="331"/>
      <c r="J65" s="331">
        <f>ROUND(H65,4)+0.00001</f>
        <v>0.15211000000000002</v>
      </c>
    </row>
    <row r="66" spans="3:10" x14ac:dyDescent="0.3">
      <c r="C66" s="325" t="s">
        <v>85</v>
      </c>
      <c r="D66" s="325"/>
      <c r="E66" s="325"/>
      <c r="F66" s="334">
        <f>SUM(F60:F65)</f>
        <v>161848751</v>
      </c>
      <c r="G66" s="334"/>
      <c r="H66" s="335">
        <f>(SUM(H60:H65))+0.0001</f>
        <v>1.0001</v>
      </c>
      <c r="I66" s="336"/>
      <c r="J66" s="331">
        <f>SUM(J60:J65)</f>
        <v>1.0000100000000001</v>
      </c>
    </row>
    <row r="67" spans="3:10" x14ac:dyDescent="0.3">
      <c r="C67" s="329"/>
      <c r="D67" s="329"/>
      <c r="E67" s="329"/>
      <c r="F67" s="329"/>
      <c r="G67" s="329"/>
      <c r="H67" s="329"/>
      <c r="I67" s="329"/>
      <c r="J67" s="329"/>
    </row>
    <row r="68" spans="3:10" x14ac:dyDescent="0.3">
      <c r="C68" s="329"/>
      <c r="D68" s="329"/>
      <c r="E68" s="329"/>
      <c r="F68" s="329"/>
      <c r="G68" s="329"/>
      <c r="H68" s="329"/>
      <c r="I68" s="329"/>
      <c r="J68" s="329"/>
    </row>
    <row r="69" spans="3:10" x14ac:dyDescent="0.3">
      <c r="C69" s="325" t="s">
        <v>77</v>
      </c>
      <c r="D69" s="325"/>
      <c r="E69" s="325"/>
      <c r="F69" s="327" t="str">
        <f>C37</f>
        <v>FY '22 Budget</v>
      </c>
      <c r="G69" s="327"/>
      <c r="H69" s="327" t="s">
        <v>20</v>
      </c>
      <c r="I69" s="328"/>
      <c r="J69" s="329"/>
    </row>
    <row r="70" spans="3:10" x14ac:dyDescent="0.3">
      <c r="C70" s="329" t="s">
        <v>78</v>
      </c>
      <c r="D70" s="329"/>
      <c r="E70" s="329"/>
      <c r="F70" s="337">
        <f t="shared" ref="F70:F75" si="3">C39</f>
        <v>81488777</v>
      </c>
      <c r="G70" s="337"/>
      <c r="H70" s="331">
        <f t="shared" ref="H70:H75" si="4">E39</f>
        <v>0.4833853871924283</v>
      </c>
      <c r="I70" s="331"/>
      <c r="J70" s="338"/>
    </row>
    <row r="71" spans="3:10" x14ac:dyDescent="0.3">
      <c r="C71" s="329" t="s">
        <v>79</v>
      </c>
      <c r="D71" s="329"/>
      <c r="E71" s="329"/>
      <c r="F71" s="337">
        <f t="shared" si="3"/>
        <v>1418554</v>
      </c>
      <c r="G71" s="333"/>
      <c r="H71" s="331">
        <f t="shared" si="4"/>
        <v>8.4130164224132109E-3</v>
      </c>
      <c r="I71" s="331"/>
      <c r="J71" s="338"/>
    </row>
    <row r="72" spans="3:10" x14ac:dyDescent="0.3">
      <c r="C72" s="329" t="s">
        <v>80</v>
      </c>
      <c r="D72" s="329"/>
      <c r="E72" s="329"/>
      <c r="F72" s="337">
        <f t="shared" si="3"/>
        <v>19347073</v>
      </c>
      <c r="G72" s="333"/>
      <c r="H72" s="331">
        <f t="shared" si="4"/>
        <v>0.11474166149094588</v>
      </c>
      <c r="I72" s="331"/>
      <c r="J72" s="338"/>
    </row>
    <row r="73" spans="3:10" x14ac:dyDescent="0.3">
      <c r="C73" s="329" t="s">
        <v>81</v>
      </c>
      <c r="D73" s="329"/>
      <c r="E73" s="329"/>
      <c r="F73" s="337">
        <f t="shared" si="3"/>
        <v>12124264</v>
      </c>
      <c r="G73" s="333"/>
      <c r="H73" s="331">
        <f t="shared" si="4"/>
        <v>7.1905357245246423E-2</v>
      </c>
      <c r="I73" s="331"/>
      <c r="J73" s="338"/>
    </row>
    <row r="74" spans="3:10" x14ac:dyDescent="0.3">
      <c r="C74" s="329" t="s">
        <v>82</v>
      </c>
      <c r="D74" s="329"/>
      <c r="E74" s="329"/>
      <c r="F74" s="337">
        <f t="shared" si="3"/>
        <v>28144702</v>
      </c>
      <c r="G74" s="333"/>
      <c r="H74" s="331">
        <f t="shared" si="4"/>
        <v>0.16691774872858273</v>
      </c>
      <c r="I74" s="331"/>
      <c r="J74" s="338"/>
    </row>
    <row r="75" spans="3:10" x14ac:dyDescent="0.3">
      <c r="C75" s="329" t="s">
        <v>83</v>
      </c>
      <c r="D75" s="329"/>
      <c r="E75" s="329"/>
      <c r="F75" s="337">
        <f t="shared" si="3"/>
        <v>26090826</v>
      </c>
      <c r="G75" s="333"/>
      <c r="H75" s="331">
        <f t="shared" si="4"/>
        <v>0.15473682892038343</v>
      </c>
      <c r="I75" s="331"/>
      <c r="J75" s="338"/>
    </row>
    <row r="76" spans="3:10" x14ac:dyDescent="0.3">
      <c r="C76" s="325" t="s">
        <v>85</v>
      </c>
      <c r="D76" s="325"/>
      <c r="E76" s="325"/>
      <c r="F76" s="334">
        <f>+'Exp Summary'!W27</f>
        <v>168614196</v>
      </c>
      <c r="G76" s="334"/>
      <c r="H76" s="335">
        <f>+'Exp Summary'!Y27</f>
        <v>1</v>
      </c>
      <c r="I76" s="336"/>
      <c r="J76" s="329"/>
    </row>
  </sheetData>
  <printOptions horizontalCentered="1"/>
  <pageMargins left="0.3" right="0.3" top="0.5" bottom="0.5" header="0.5" footer="0.5"/>
  <pageSetup scale="59" orientation="portrait" r:id="rId1"/>
  <headerFooter alignWithMargins="0"/>
  <rowBreaks count="1" manualBreakCount="1">
    <brk id="57" max="16383" man="1"/>
  </rowBreaks>
  <ignoredErrors>
    <ignoredError sqref="F60:F65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4500F-66F2-4239-9F84-40BB233EE11C}">
  <dimension ref="A1:IW61"/>
  <sheetViews>
    <sheetView showOutlineSymbols="0" view="pageBreakPreview" zoomScale="90" zoomScaleNormal="100" zoomScaleSheetLayoutView="90" workbookViewId="0">
      <selection activeCell="A5" sqref="A5"/>
    </sheetView>
  </sheetViews>
  <sheetFormatPr defaultColWidth="9.6640625" defaultRowHeight="15.75" x14ac:dyDescent="0.25"/>
  <cols>
    <col min="1" max="1" width="21.5546875" style="1" customWidth="1"/>
    <col min="2" max="2" width="24.109375" style="1" customWidth="1"/>
    <col min="3" max="3" width="2" style="1" customWidth="1"/>
    <col min="4" max="4" width="16.21875" style="1" customWidth="1"/>
    <col min="5" max="5" width="2" style="1" customWidth="1"/>
    <col min="6" max="6" width="21.6640625" style="1" customWidth="1"/>
    <col min="7" max="7" width="20.77734375" style="1" customWidth="1"/>
    <col min="8" max="9" width="9.6640625" style="1" customWidth="1"/>
    <col min="10" max="10" width="11.6640625" style="1" customWidth="1"/>
    <col min="11" max="257" width="9.6640625" style="1" customWidth="1"/>
    <col min="258" max="16384" width="9.6640625" style="14"/>
  </cols>
  <sheetData>
    <row r="1" spans="1:257" s="194" customFormat="1" ht="28.5" x14ac:dyDescent="0.4">
      <c r="A1" s="40" t="s">
        <v>5</v>
      </c>
      <c r="B1" s="6"/>
      <c r="C1" s="6"/>
      <c r="D1" s="6"/>
      <c r="E1" s="6"/>
      <c r="F1" s="6"/>
      <c r="G1" s="6"/>
      <c r="H1" s="16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spans="1:257" s="194" customFormat="1" ht="25.5" x14ac:dyDescent="0.35">
      <c r="A2" s="43" t="s">
        <v>6</v>
      </c>
      <c r="B2" s="6"/>
      <c r="C2" s="6"/>
      <c r="D2" s="6"/>
      <c r="E2" s="6"/>
      <c r="F2" s="6"/>
      <c r="G2" s="6"/>
      <c r="H2" s="16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spans="1:257" s="194" customFormat="1" ht="21.75" x14ac:dyDescent="0.3">
      <c r="A3" s="44" t="s">
        <v>87</v>
      </c>
      <c r="B3" s="6"/>
      <c r="C3" s="6"/>
      <c r="D3" s="6"/>
      <c r="E3" s="6"/>
      <c r="F3" s="6"/>
      <c r="G3" s="6"/>
      <c r="H3" s="16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spans="1:257" s="194" customFormat="1" ht="21.75" x14ac:dyDescent="0.3">
      <c r="A4" s="44" t="s">
        <v>76</v>
      </c>
      <c r="B4" s="6"/>
      <c r="C4" s="6"/>
      <c r="D4" s="6"/>
      <c r="E4" s="6"/>
      <c r="F4" s="6"/>
      <c r="G4" s="6"/>
      <c r="H4" s="16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spans="1:257" s="194" customFormat="1" ht="16.5" customHeight="1" x14ac:dyDescent="0.3">
      <c r="A5" s="44"/>
      <c r="B5" s="6"/>
      <c r="C5" s="6"/>
      <c r="D5" s="6"/>
      <c r="E5" s="6"/>
      <c r="F5" s="6"/>
      <c r="G5" s="6"/>
      <c r="H5" s="16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spans="1:257" ht="19.5" customHeight="1" x14ac:dyDescent="0.3">
      <c r="A6" s="46" t="s">
        <v>15</v>
      </c>
      <c r="B6" s="7"/>
      <c r="C6" s="7"/>
      <c r="D6" s="6"/>
      <c r="E6" s="6"/>
      <c r="F6" s="6"/>
      <c r="G6" s="6"/>
      <c r="H6" s="167"/>
      <c r="IU6" s="14"/>
      <c r="IV6" s="14"/>
      <c r="IW6" s="14"/>
    </row>
    <row r="7" spans="1:257" ht="16.5" customHeight="1" x14ac:dyDescent="0.3">
      <c r="A7" s="46"/>
      <c r="B7" s="7"/>
      <c r="C7" s="7"/>
      <c r="D7" s="6"/>
      <c r="E7" s="6"/>
      <c r="F7" s="6"/>
      <c r="G7" s="6"/>
      <c r="H7" s="167"/>
      <c r="IU7" s="14"/>
      <c r="IV7" s="14"/>
      <c r="IW7" s="14"/>
    </row>
    <row r="8" spans="1:257" ht="16.5" customHeight="1" x14ac:dyDescent="0.3">
      <c r="A8" s="46"/>
      <c r="B8" s="7"/>
      <c r="C8" s="7"/>
      <c r="D8" s="6"/>
      <c r="E8" s="6"/>
      <c r="F8" s="6"/>
      <c r="G8" s="6"/>
      <c r="H8" s="167"/>
      <c r="IU8" s="14"/>
      <c r="IV8" s="14"/>
      <c r="IW8" s="14"/>
    </row>
    <row r="9" spans="1:257" ht="16.5" customHeight="1" x14ac:dyDescent="0.3">
      <c r="A9" s="46"/>
      <c r="B9" s="7"/>
      <c r="C9" s="7"/>
      <c r="D9" s="6"/>
      <c r="E9" s="6"/>
      <c r="F9" s="6"/>
      <c r="G9" s="6"/>
      <c r="H9" s="167"/>
      <c r="IU9" s="14"/>
      <c r="IV9" s="14"/>
      <c r="IW9" s="14"/>
    </row>
    <row r="10" spans="1:257" ht="30" customHeight="1" thickBot="1" x14ac:dyDescent="0.3">
      <c r="B10" s="49" t="s">
        <v>88</v>
      </c>
      <c r="C10" s="171"/>
      <c r="D10" s="51" t="s">
        <v>36</v>
      </c>
      <c r="E10" s="172"/>
      <c r="F10" s="49" t="s">
        <v>20</v>
      </c>
    </row>
    <row r="11" spans="1:257" ht="16.5" x14ac:dyDescent="0.25">
      <c r="B11" s="215"/>
      <c r="C11" s="171"/>
      <c r="D11" s="215"/>
      <c r="E11" s="171"/>
      <c r="F11" s="215"/>
    </row>
    <row r="12" spans="1:257" ht="16.5" x14ac:dyDescent="0.25">
      <c r="B12" s="54" t="s">
        <v>89</v>
      </c>
      <c r="C12" s="47"/>
      <c r="D12" s="216">
        <f>'Exp Summary'!C27</f>
        <v>97238273</v>
      </c>
      <c r="E12" s="217"/>
      <c r="F12" s="57">
        <f>+'Exp Summary'!C30</f>
        <v>0.57669090329737127</v>
      </c>
      <c r="G12" s="218"/>
      <c r="J12" s="219"/>
    </row>
    <row r="13" spans="1:257" ht="16.5" x14ac:dyDescent="0.25">
      <c r="B13" s="54" t="s">
        <v>90</v>
      </c>
      <c r="C13" s="47"/>
      <c r="D13" s="60">
        <f>'Exp Summary'!G27</f>
        <v>30477694</v>
      </c>
      <c r="E13" s="61"/>
      <c r="F13" s="57">
        <f>+'Exp Summary'!G30</f>
        <v>0.18075402144668767</v>
      </c>
      <c r="G13" s="218"/>
      <c r="J13" s="219"/>
    </row>
    <row r="14" spans="1:257" ht="16.5" x14ac:dyDescent="0.25">
      <c r="B14" s="54" t="s">
        <v>91</v>
      </c>
      <c r="C14" s="47"/>
      <c r="D14" s="60">
        <f>'Exp Summary'!K27</f>
        <v>37144217</v>
      </c>
      <c r="E14" s="61"/>
      <c r="F14" s="57">
        <f>+'Exp Summary'!K30</f>
        <v>0.22029116101232663</v>
      </c>
      <c r="G14" s="218"/>
      <c r="J14" s="219"/>
    </row>
    <row r="15" spans="1:257" ht="16.5" x14ac:dyDescent="0.25">
      <c r="B15" s="54" t="s">
        <v>92</v>
      </c>
      <c r="C15" s="47"/>
      <c r="D15" s="60">
        <f>'Exp Summary'!O27</f>
        <v>2229954</v>
      </c>
      <c r="E15" s="61"/>
      <c r="F15" s="57">
        <f>+'Exp Summary'!O30</f>
        <v>1.3225185381188189E-2</v>
      </c>
      <c r="G15" s="218"/>
      <c r="J15" s="219"/>
    </row>
    <row r="16" spans="1:257" ht="16.5" x14ac:dyDescent="0.25">
      <c r="B16" s="54" t="s">
        <v>93</v>
      </c>
      <c r="C16" s="47"/>
      <c r="D16" s="60">
        <f>'Exp Summary'!S27</f>
        <v>1524058</v>
      </c>
      <c r="E16" s="61"/>
      <c r="F16" s="57">
        <f>+'Exp Summary'!S30</f>
        <v>9.0387288624262686E-3</v>
      </c>
      <c r="G16" s="218"/>
      <c r="J16" s="219"/>
    </row>
    <row r="17" spans="1:257" ht="17.25" thickBot="1" x14ac:dyDescent="0.3">
      <c r="B17" s="42"/>
      <c r="C17" s="47"/>
      <c r="D17" s="220"/>
      <c r="E17" s="61"/>
      <c r="F17" s="63"/>
      <c r="G17" s="2"/>
      <c r="H17" s="2"/>
    </row>
    <row r="18" spans="1:257" ht="30" customHeight="1" thickBot="1" x14ac:dyDescent="0.3">
      <c r="B18" s="184" t="s">
        <v>94</v>
      </c>
      <c r="C18" s="185"/>
      <c r="D18" s="67">
        <f>+'Exp Summary'!W27</f>
        <v>168614196</v>
      </c>
      <c r="E18" s="68"/>
      <c r="F18" s="69">
        <f>SUM(F12:F17)</f>
        <v>1</v>
      </c>
      <c r="G18" s="221"/>
      <c r="H18" s="221"/>
    </row>
    <row r="19" spans="1:257" ht="16.5" thickTop="1" x14ac:dyDescent="0.25">
      <c r="B19" s="14"/>
      <c r="C19" s="222"/>
      <c r="D19" s="14"/>
      <c r="E19" s="222"/>
      <c r="F19" s="14"/>
      <c r="G19" s="218"/>
      <c r="H19" s="218"/>
    </row>
    <row r="20" spans="1:257" ht="16.5" x14ac:dyDescent="0.25">
      <c r="B20" s="41"/>
      <c r="C20" s="41"/>
      <c r="D20" s="192"/>
      <c r="E20" s="192"/>
      <c r="F20" s="192"/>
    </row>
    <row r="21" spans="1:257" ht="16.5" x14ac:dyDescent="0.25">
      <c r="A21" s="14"/>
      <c r="B21" s="193"/>
      <c r="C21" s="193"/>
      <c r="D21" s="193"/>
      <c r="E21" s="193"/>
      <c r="F21" s="193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3" spans="1:257" x14ac:dyDescent="0.25">
      <c r="G23" s="219"/>
    </row>
    <row r="24" spans="1:257" x14ac:dyDescent="0.25">
      <c r="G24" s="219"/>
    </row>
    <row r="25" spans="1:257" x14ac:dyDescent="0.25">
      <c r="G25" s="219"/>
    </row>
    <row r="26" spans="1:257" x14ac:dyDescent="0.25">
      <c r="G26" s="219"/>
    </row>
    <row r="27" spans="1:257" x14ac:dyDescent="0.25">
      <c r="G27" s="219"/>
    </row>
    <row r="37" spans="1:257" ht="20.25" customHeight="1" x14ac:dyDescent="0.25">
      <c r="A37" s="14"/>
      <c r="B37" s="14"/>
      <c r="C37" s="14"/>
      <c r="D37" s="14"/>
      <c r="E37" s="14"/>
      <c r="F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</row>
    <row r="38" spans="1:257" ht="18.75" customHeight="1" x14ac:dyDescent="0.25">
      <c r="A38" s="14"/>
      <c r="B38" s="14"/>
      <c r="C38" s="14"/>
      <c r="D38" s="14"/>
      <c r="E38" s="14"/>
      <c r="F38" s="14"/>
      <c r="H38" s="195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</row>
    <row r="39" spans="1:257" ht="18.75" customHeight="1" x14ac:dyDescent="0.25">
      <c r="A39" s="14"/>
      <c r="B39" s="14"/>
      <c r="C39" s="14"/>
      <c r="D39" s="14"/>
      <c r="E39" s="14"/>
      <c r="F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U39" s="14"/>
      <c r="GV39" s="14"/>
      <c r="GW39" s="14"/>
      <c r="GX39" s="14"/>
      <c r="GY39" s="14"/>
      <c r="GZ39" s="14"/>
      <c r="HA39" s="14"/>
      <c r="HB39" s="14"/>
      <c r="HC39" s="14"/>
      <c r="HD39" s="14"/>
      <c r="HE39" s="14"/>
      <c r="HF39" s="14"/>
      <c r="HG39" s="14"/>
      <c r="HH39" s="14"/>
      <c r="HI39" s="14"/>
      <c r="HJ39" s="14"/>
      <c r="HK39" s="14"/>
      <c r="HL39" s="14"/>
      <c r="HM39" s="14"/>
      <c r="HN39" s="14"/>
      <c r="HO39" s="14"/>
      <c r="HP39" s="14"/>
      <c r="HQ39" s="14"/>
      <c r="HR39" s="14"/>
      <c r="HS39" s="14"/>
      <c r="HT39" s="1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  <c r="IV39" s="14"/>
      <c r="IW39" s="14"/>
    </row>
    <row r="40" spans="1:257" ht="18.75" customHeight="1" x14ac:dyDescent="0.25">
      <c r="A40" s="14"/>
      <c r="B40" s="14"/>
      <c r="C40" s="14"/>
      <c r="D40" s="14"/>
      <c r="E40" s="14"/>
      <c r="F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  <c r="HN40" s="14"/>
      <c r="HO40" s="14"/>
      <c r="HP40" s="14"/>
      <c r="HQ40" s="14"/>
      <c r="HR40" s="14"/>
      <c r="HS40" s="14"/>
      <c r="HT40" s="1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  <c r="IW40" s="14"/>
    </row>
    <row r="41" spans="1:257" ht="18.75" customHeight="1" x14ac:dyDescent="0.25">
      <c r="A41" s="14"/>
      <c r="B41" s="14"/>
      <c r="C41" s="14"/>
      <c r="D41" s="14"/>
      <c r="E41" s="14"/>
      <c r="F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</row>
    <row r="42" spans="1:257" ht="18.75" customHeight="1" x14ac:dyDescent="0.25">
      <c r="A42" s="14"/>
      <c r="B42" s="14"/>
      <c r="C42" s="14"/>
      <c r="D42" s="14"/>
      <c r="E42" s="14"/>
      <c r="F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</row>
    <row r="43" spans="1:257" ht="18.75" customHeight="1" x14ac:dyDescent="0.25">
      <c r="A43" s="14"/>
      <c r="B43" s="14"/>
      <c r="C43" s="14"/>
      <c r="D43" s="14"/>
      <c r="E43" s="14"/>
      <c r="F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spans="1:257" ht="18.75" customHeight="1" x14ac:dyDescent="0.25">
      <c r="B44" s="14"/>
      <c r="C44" s="14"/>
      <c r="D44" s="14"/>
      <c r="E44" s="14"/>
      <c r="F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spans="1:257" ht="18.75" hidden="1" customHeight="1" x14ac:dyDescent="0.25">
      <c r="A45" s="223"/>
      <c r="B45" s="224" t="s">
        <v>95</v>
      </c>
      <c r="C45" s="14"/>
      <c r="D45" s="225">
        <f>'Exp Summary'!K43</f>
        <v>14103727</v>
      </c>
      <c r="E45" s="14"/>
      <c r="F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spans="1:257" hidden="1" x14ac:dyDescent="0.25">
      <c r="A46" s="226"/>
      <c r="B46" s="223"/>
      <c r="D46" s="226"/>
    </row>
    <row r="47" spans="1:257" ht="16.5" hidden="1" thickBot="1" x14ac:dyDescent="0.3">
      <c r="A47" s="512" t="s">
        <v>96</v>
      </c>
      <c r="B47" s="512"/>
      <c r="D47" s="227">
        <f>'Exp Summary'!W47</f>
        <v>182717923</v>
      </c>
      <c r="F47" s="10"/>
      <c r="G47" s="10"/>
      <c r="H47" s="10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48" spans="1:257" x14ac:dyDescent="0.25">
      <c r="A48" s="14"/>
      <c r="F48" s="10"/>
      <c r="G48" s="10"/>
      <c r="H48" s="10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</row>
    <row r="49" spans="1:257" x14ac:dyDescent="0.25">
      <c r="A49" s="14"/>
      <c r="F49" s="10"/>
      <c r="G49" s="10"/>
      <c r="H49" s="10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</row>
    <row r="50" spans="1:257" x14ac:dyDescent="0.25">
      <c r="A50" s="14"/>
      <c r="F50" s="10"/>
      <c r="G50" s="10"/>
      <c r="H50" s="10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spans="1:257" x14ac:dyDescent="0.25">
      <c r="A51" s="14"/>
      <c r="D51" s="198"/>
      <c r="E51" s="198"/>
      <c r="G51" s="10"/>
      <c r="H51" s="10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spans="1:257" x14ac:dyDescent="0.25">
      <c r="A52" s="14"/>
      <c r="B52" s="339" t="s">
        <v>88</v>
      </c>
      <c r="C52" s="340"/>
      <c r="D52" s="341" t="str">
        <f>D10</f>
        <v>FY '22 Budget</v>
      </c>
      <c r="E52" s="342"/>
      <c r="F52" s="339" t="s">
        <v>20</v>
      </c>
      <c r="G52" s="10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spans="1:257" x14ac:dyDescent="0.25">
      <c r="A53" s="14"/>
      <c r="B53" s="343"/>
      <c r="C53" s="344"/>
      <c r="D53" s="343"/>
      <c r="E53" s="344"/>
      <c r="F53" s="343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spans="1:257" x14ac:dyDescent="0.25">
      <c r="A54" s="14"/>
      <c r="B54" s="345" t="s">
        <v>89</v>
      </c>
      <c r="C54" s="346"/>
      <c r="D54" s="347">
        <f>+D12</f>
        <v>97238273</v>
      </c>
      <c r="E54" s="348"/>
      <c r="F54" s="349">
        <f>+F12</f>
        <v>0.57669090329737127</v>
      </c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spans="1:257" x14ac:dyDescent="0.25">
      <c r="A55" s="14"/>
      <c r="B55" s="345" t="s">
        <v>90</v>
      </c>
      <c r="C55" s="346"/>
      <c r="D55" s="347">
        <f>+D13</f>
        <v>30477694</v>
      </c>
      <c r="E55" s="350"/>
      <c r="F55" s="349">
        <f t="shared" ref="F55:F58" si="0">+F13</f>
        <v>0.18075402144668767</v>
      </c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  <c r="IN55" s="14"/>
      <c r="IO55" s="14"/>
      <c r="IP55" s="14"/>
      <c r="IQ55" s="14"/>
      <c r="IR55" s="14"/>
      <c r="IS55" s="14"/>
      <c r="IT55" s="14"/>
      <c r="IU55" s="14"/>
      <c r="IV55" s="14"/>
      <c r="IW55" s="14"/>
    </row>
    <row r="56" spans="1:257" x14ac:dyDescent="0.25">
      <c r="A56" s="14"/>
      <c r="B56" s="345" t="s">
        <v>91</v>
      </c>
      <c r="C56" s="346"/>
      <c r="D56" s="347">
        <f>+D14</f>
        <v>37144217</v>
      </c>
      <c r="E56" s="350"/>
      <c r="F56" s="349">
        <f t="shared" si="0"/>
        <v>0.22029116101232663</v>
      </c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  <c r="II56" s="14"/>
      <c r="IJ56" s="14"/>
      <c r="IK56" s="14"/>
      <c r="IL56" s="14"/>
      <c r="IM56" s="14"/>
      <c r="IN56" s="14"/>
      <c r="IO56" s="14"/>
      <c r="IP56" s="14"/>
      <c r="IQ56" s="14"/>
      <c r="IR56" s="14"/>
      <c r="IS56" s="14"/>
      <c r="IT56" s="14"/>
      <c r="IU56" s="14"/>
      <c r="IV56" s="14"/>
      <c r="IW56" s="14"/>
    </row>
    <row r="57" spans="1:257" x14ac:dyDescent="0.25">
      <c r="A57" s="14"/>
      <c r="B57" s="345" t="s">
        <v>92</v>
      </c>
      <c r="C57" s="346"/>
      <c r="D57" s="347">
        <f>+D15</f>
        <v>2229954</v>
      </c>
      <c r="E57" s="350"/>
      <c r="F57" s="349">
        <f t="shared" si="0"/>
        <v>1.3225185381188189E-2</v>
      </c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  <c r="II57" s="14"/>
      <c r="IJ57" s="14"/>
      <c r="IK57" s="14"/>
      <c r="IL57" s="14"/>
      <c r="IM57" s="14"/>
      <c r="IN57" s="14"/>
      <c r="IO57" s="14"/>
      <c r="IP57" s="14"/>
      <c r="IQ57" s="14"/>
      <c r="IR57" s="14"/>
      <c r="IS57" s="14"/>
      <c r="IT57" s="14"/>
      <c r="IU57" s="14"/>
      <c r="IV57" s="14"/>
      <c r="IW57" s="14"/>
    </row>
    <row r="58" spans="1:257" x14ac:dyDescent="0.25">
      <c r="A58" s="14"/>
      <c r="B58" s="345" t="s">
        <v>93</v>
      </c>
      <c r="C58" s="346"/>
      <c r="D58" s="347">
        <f>+D16</f>
        <v>1524058</v>
      </c>
      <c r="E58" s="350"/>
      <c r="F58" s="349">
        <f t="shared" si="0"/>
        <v>9.0387288624262686E-3</v>
      </c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14"/>
      <c r="GR58" s="14"/>
      <c r="GS58" s="14"/>
      <c r="GT58" s="14"/>
      <c r="GU58" s="14"/>
      <c r="GV58" s="14"/>
      <c r="GW58" s="14"/>
      <c r="GX58" s="14"/>
      <c r="GY58" s="14"/>
      <c r="GZ58" s="14"/>
      <c r="HA58" s="14"/>
      <c r="HB58" s="14"/>
      <c r="HC58" s="14"/>
      <c r="HD58" s="14"/>
      <c r="HE58" s="14"/>
      <c r="HF58" s="14"/>
      <c r="HG58" s="14"/>
      <c r="HH58" s="14"/>
      <c r="HI58" s="14"/>
      <c r="HJ58" s="14"/>
      <c r="HK58" s="14"/>
      <c r="HL58" s="14"/>
      <c r="HM58" s="14"/>
      <c r="HN58" s="14"/>
      <c r="HO58" s="14"/>
      <c r="HP58" s="14"/>
      <c r="HQ58" s="14"/>
      <c r="HR58" s="14"/>
      <c r="HS58" s="14"/>
      <c r="HT58" s="14"/>
      <c r="HU58" s="14"/>
      <c r="HV58" s="14"/>
      <c r="HW58" s="14"/>
      <c r="HX58" s="14"/>
      <c r="HY58" s="14"/>
      <c r="HZ58" s="14"/>
      <c r="IA58" s="14"/>
      <c r="IB58" s="14"/>
      <c r="IC58" s="14"/>
      <c r="ID58" s="14"/>
      <c r="IE58" s="14"/>
      <c r="IF58" s="14"/>
      <c r="IG58" s="14"/>
      <c r="IH58" s="14"/>
      <c r="II58" s="14"/>
      <c r="IJ58" s="14"/>
      <c r="IK58" s="14"/>
      <c r="IL58" s="14"/>
      <c r="IM58" s="14"/>
      <c r="IN58" s="14"/>
      <c r="IO58" s="14"/>
      <c r="IP58" s="14"/>
      <c r="IQ58" s="14"/>
      <c r="IR58" s="14"/>
      <c r="IS58" s="14"/>
      <c r="IT58" s="14"/>
      <c r="IU58" s="14"/>
      <c r="IV58" s="14"/>
      <c r="IW58" s="14"/>
    </row>
    <row r="59" spans="1:257" x14ac:dyDescent="0.25">
      <c r="A59" s="14"/>
      <c r="B59" s="345"/>
      <c r="C59" s="346"/>
      <c r="D59" s="351"/>
      <c r="E59" s="350"/>
      <c r="F59" s="349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  <c r="DF59" s="14"/>
      <c r="DG59" s="14"/>
      <c r="DH59" s="14"/>
      <c r="DI59" s="14"/>
      <c r="DJ59" s="14"/>
      <c r="DK59" s="14"/>
      <c r="DL59" s="14"/>
      <c r="DM59" s="14"/>
      <c r="DN59" s="14"/>
      <c r="DO59" s="14"/>
      <c r="DP59" s="14"/>
      <c r="DQ59" s="14"/>
      <c r="DR59" s="14"/>
      <c r="DS59" s="14"/>
      <c r="DT59" s="14"/>
      <c r="DU59" s="14"/>
      <c r="DV59" s="14"/>
      <c r="DW59" s="14"/>
      <c r="DX59" s="14"/>
      <c r="DY59" s="14"/>
      <c r="DZ59" s="14"/>
      <c r="EA59" s="14"/>
      <c r="EB59" s="14"/>
      <c r="EC59" s="14"/>
      <c r="ED59" s="14"/>
      <c r="EE59" s="14"/>
      <c r="EF59" s="14"/>
      <c r="EG59" s="14"/>
      <c r="EH59" s="14"/>
      <c r="EI59" s="14"/>
      <c r="EJ59" s="14"/>
      <c r="EK59" s="14"/>
      <c r="EL59" s="14"/>
      <c r="EM59" s="14"/>
      <c r="EN59" s="14"/>
      <c r="EO59" s="14"/>
      <c r="EP59" s="14"/>
      <c r="EQ59" s="14"/>
      <c r="ER59" s="14"/>
      <c r="ES59" s="14"/>
      <c r="ET59" s="14"/>
      <c r="EU59" s="14"/>
      <c r="EV59" s="14"/>
      <c r="EW59" s="14"/>
      <c r="EX59" s="14"/>
      <c r="EY59" s="14"/>
      <c r="EZ59" s="14"/>
      <c r="FA59" s="14"/>
      <c r="FB59" s="14"/>
      <c r="FC59" s="14"/>
      <c r="FD59" s="14"/>
      <c r="FE59" s="14"/>
      <c r="FF59" s="14"/>
      <c r="FG59" s="14"/>
      <c r="FH59" s="14"/>
      <c r="FI59" s="14"/>
      <c r="FJ59" s="14"/>
      <c r="FK59" s="14"/>
      <c r="FL59" s="14"/>
      <c r="FM59" s="14"/>
      <c r="FN59" s="14"/>
      <c r="FO59" s="14"/>
      <c r="FP59" s="14"/>
      <c r="FQ59" s="14"/>
      <c r="FR59" s="14"/>
      <c r="FS59" s="14"/>
      <c r="FT59" s="14"/>
      <c r="FU59" s="14"/>
      <c r="FV59" s="14"/>
      <c r="FW59" s="14"/>
      <c r="FX59" s="14"/>
      <c r="FY59" s="14"/>
      <c r="FZ59" s="14"/>
      <c r="GA59" s="14"/>
      <c r="GB59" s="14"/>
      <c r="GC59" s="14"/>
      <c r="GD59" s="14"/>
      <c r="GE59" s="14"/>
      <c r="GF59" s="14"/>
      <c r="GG59" s="14"/>
      <c r="GH59" s="14"/>
      <c r="GI59" s="14"/>
      <c r="GJ59" s="14"/>
      <c r="GK59" s="14"/>
      <c r="GL59" s="14"/>
      <c r="GM59" s="14"/>
      <c r="GN59" s="14"/>
      <c r="GO59" s="14"/>
      <c r="GP59" s="14"/>
      <c r="GQ59" s="14"/>
      <c r="GR59" s="14"/>
      <c r="GS59" s="14"/>
      <c r="GT59" s="14"/>
      <c r="GU59" s="14"/>
      <c r="GV59" s="14"/>
      <c r="GW59" s="14"/>
      <c r="GX59" s="14"/>
      <c r="GY59" s="14"/>
      <c r="GZ59" s="14"/>
      <c r="HA59" s="14"/>
      <c r="HB59" s="14"/>
      <c r="HC59" s="14"/>
      <c r="HD59" s="14"/>
      <c r="HE59" s="14"/>
      <c r="HF59" s="14"/>
      <c r="HG59" s="14"/>
      <c r="HH59" s="14"/>
      <c r="HI59" s="14"/>
      <c r="HJ59" s="14"/>
      <c r="HK59" s="14"/>
      <c r="HL59" s="14"/>
      <c r="HM59" s="14"/>
      <c r="HN59" s="14"/>
      <c r="HO59" s="14"/>
      <c r="HP59" s="14"/>
      <c r="HQ59" s="14"/>
      <c r="HR59" s="14"/>
      <c r="HS59" s="14"/>
      <c r="HT59" s="14"/>
      <c r="HU59" s="14"/>
      <c r="HV59" s="14"/>
      <c r="HW59" s="14"/>
      <c r="HX59" s="14"/>
      <c r="HY59" s="14"/>
      <c r="HZ59" s="14"/>
      <c r="IA59" s="14"/>
      <c r="IB59" s="14"/>
      <c r="IC59" s="14"/>
      <c r="ID59" s="14"/>
      <c r="IE59" s="14"/>
      <c r="IF59" s="14"/>
      <c r="IG59" s="14"/>
      <c r="IH59" s="14"/>
      <c r="II59" s="14"/>
      <c r="IJ59" s="14"/>
      <c r="IK59" s="14"/>
      <c r="IL59" s="14"/>
      <c r="IM59" s="14"/>
      <c r="IN59" s="14"/>
      <c r="IO59" s="14"/>
      <c r="IP59" s="14"/>
      <c r="IQ59" s="14"/>
      <c r="IR59" s="14"/>
      <c r="IS59" s="14"/>
      <c r="IT59" s="14"/>
      <c r="IU59" s="14"/>
      <c r="IV59" s="14"/>
      <c r="IW59" s="14"/>
    </row>
    <row r="60" spans="1:257" x14ac:dyDescent="0.25">
      <c r="A60" s="14"/>
      <c r="B60" s="352" t="s">
        <v>94</v>
      </c>
      <c r="C60" s="353"/>
      <c r="D60" s="354">
        <f>SUM(D54:D58)</f>
        <v>168614196</v>
      </c>
      <c r="E60" s="355"/>
      <c r="F60" s="356">
        <f>SUM(F54:F58)+0.0001</f>
        <v>1.0001</v>
      </c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14"/>
      <c r="DF60" s="14"/>
      <c r="DG60" s="14"/>
      <c r="DH60" s="14"/>
      <c r="DI60" s="14"/>
      <c r="DJ60" s="14"/>
      <c r="DK60" s="14"/>
      <c r="DL60" s="14"/>
      <c r="DM60" s="14"/>
      <c r="DN60" s="14"/>
      <c r="DO60" s="14"/>
      <c r="DP60" s="14"/>
      <c r="DQ60" s="14"/>
      <c r="DR60" s="14"/>
      <c r="DS60" s="14"/>
      <c r="DT60" s="14"/>
      <c r="DU60" s="14"/>
      <c r="DV60" s="14"/>
      <c r="DW60" s="14"/>
      <c r="DX60" s="14"/>
      <c r="DY60" s="14"/>
      <c r="DZ60" s="14"/>
      <c r="EA60" s="14"/>
      <c r="EB60" s="14"/>
      <c r="EC60" s="14"/>
      <c r="ED60" s="14"/>
      <c r="EE60" s="14"/>
      <c r="EF60" s="14"/>
      <c r="EG60" s="14"/>
      <c r="EH60" s="14"/>
      <c r="EI60" s="14"/>
      <c r="EJ60" s="14"/>
      <c r="EK60" s="14"/>
      <c r="EL60" s="14"/>
      <c r="EM60" s="14"/>
      <c r="EN60" s="14"/>
      <c r="EO60" s="14"/>
      <c r="EP60" s="14"/>
      <c r="EQ60" s="14"/>
      <c r="ER60" s="14"/>
      <c r="ES60" s="14"/>
      <c r="ET60" s="14"/>
      <c r="EU60" s="14"/>
      <c r="EV60" s="14"/>
      <c r="EW60" s="14"/>
      <c r="EX60" s="14"/>
      <c r="EY60" s="14"/>
      <c r="EZ60" s="14"/>
      <c r="FA60" s="14"/>
      <c r="FB60" s="14"/>
      <c r="FC60" s="14"/>
      <c r="FD60" s="14"/>
      <c r="FE60" s="14"/>
      <c r="FF60" s="14"/>
      <c r="FG60" s="14"/>
      <c r="FH60" s="14"/>
      <c r="FI60" s="14"/>
      <c r="FJ60" s="14"/>
      <c r="FK60" s="14"/>
      <c r="FL60" s="14"/>
      <c r="FM60" s="14"/>
      <c r="FN60" s="14"/>
      <c r="FO60" s="14"/>
      <c r="FP60" s="14"/>
      <c r="FQ60" s="14"/>
      <c r="FR60" s="14"/>
      <c r="FS60" s="14"/>
      <c r="FT60" s="14"/>
      <c r="FU60" s="14"/>
      <c r="FV60" s="14"/>
      <c r="FW60" s="14"/>
      <c r="FX60" s="14"/>
      <c r="FY60" s="14"/>
      <c r="FZ60" s="14"/>
      <c r="GA60" s="14"/>
      <c r="GB60" s="14"/>
      <c r="GC60" s="14"/>
      <c r="GD60" s="14"/>
      <c r="GE60" s="14"/>
      <c r="GF60" s="14"/>
      <c r="GG60" s="14"/>
      <c r="GH60" s="14"/>
      <c r="GI60" s="14"/>
      <c r="GJ60" s="14"/>
      <c r="GK60" s="14"/>
      <c r="GL60" s="14"/>
      <c r="GM60" s="14"/>
      <c r="GN60" s="14"/>
      <c r="GO60" s="14"/>
      <c r="GP60" s="14"/>
      <c r="GQ60" s="14"/>
      <c r="GR60" s="14"/>
      <c r="GS60" s="14"/>
      <c r="GT60" s="14"/>
      <c r="GU60" s="14"/>
      <c r="GV60" s="14"/>
      <c r="GW60" s="14"/>
      <c r="GX60" s="14"/>
      <c r="GY60" s="14"/>
      <c r="GZ60" s="14"/>
      <c r="HA60" s="14"/>
      <c r="HB60" s="14"/>
      <c r="HC60" s="14"/>
      <c r="HD60" s="14"/>
      <c r="HE60" s="14"/>
      <c r="HF60" s="14"/>
      <c r="HG60" s="14"/>
      <c r="HH60" s="14"/>
      <c r="HI60" s="14"/>
      <c r="HJ60" s="14"/>
      <c r="HK60" s="14"/>
      <c r="HL60" s="14"/>
      <c r="HM60" s="14"/>
      <c r="HN60" s="14"/>
      <c r="HO60" s="14"/>
      <c r="HP60" s="14"/>
      <c r="HQ60" s="14"/>
      <c r="HR60" s="14"/>
      <c r="HS60" s="14"/>
      <c r="HT60" s="14"/>
      <c r="HU60" s="14"/>
      <c r="HV60" s="14"/>
      <c r="HW60" s="14"/>
      <c r="HX60" s="14"/>
      <c r="HY60" s="14"/>
      <c r="HZ60" s="14"/>
      <c r="IA60" s="14"/>
      <c r="IB60" s="14"/>
      <c r="IC60" s="14"/>
      <c r="ID60" s="14"/>
      <c r="IE60" s="14"/>
      <c r="IF60" s="14"/>
      <c r="IG60" s="14"/>
      <c r="IH60" s="14"/>
      <c r="II60" s="14"/>
      <c r="IJ60" s="14"/>
      <c r="IK60" s="14"/>
      <c r="IL60" s="14"/>
      <c r="IM60" s="14"/>
      <c r="IN60" s="14"/>
      <c r="IO60" s="14"/>
      <c r="IP60" s="14"/>
      <c r="IQ60" s="14"/>
      <c r="IR60" s="14"/>
      <c r="IS60" s="14"/>
      <c r="IT60" s="14"/>
      <c r="IU60" s="14"/>
      <c r="IV60" s="14"/>
      <c r="IW60" s="14"/>
    </row>
    <row r="61" spans="1:257" x14ac:dyDescent="0.25">
      <c r="A61" s="14"/>
      <c r="B61" s="339"/>
      <c r="C61" s="340"/>
      <c r="D61" s="341"/>
      <c r="E61" s="342"/>
      <c r="F61" s="339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  <c r="DE61" s="14"/>
      <c r="DF61" s="14"/>
      <c r="DG61" s="14"/>
      <c r="DH61" s="14"/>
      <c r="DI61" s="14"/>
      <c r="DJ61" s="14"/>
      <c r="DK61" s="14"/>
      <c r="DL61" s="14"/>
      <c r="DM61" s="14"/>
      <c r="DN61" s="14"/>
      <c r="DO61" s="14"/>
      <c r="DP61" s="14"/>
      <c r="DQ61" s="14"/>
      <c r="DR61" s="14"/>
      <c r="DS61" s="14"/>
      <c r="DT61" s="14"/>
      <c r="DU61" s="14"/>
      <c r="DV61" s="14"/>
      <c r="DW61" s="14"/>
      <c r="DX61" s="14"/>
      <c r="DY61" s="14"/>
      <c r="DZ61" s="14"/>
      <c r="EA61" s="14"/>
      <c r="EB61" s="14"/>
      <c r="EC61" s="14"/>
      <c r="ED61" s="14"/>
      <c r="EE61" s="14"/>
      <c r="EF61" s="14"/>
      <c r="EG61" s="14"/>
      <c r="EH61" s="14"/>
      <c r="EI61" s="14"/>
      <c r="EJ61" s="14"/>
      <c r="EK61" s="14"/>
      <c r="EL61" s="14"/>
      <c r="EM61" s="14"/>
      <c r="EN61" s="14"/>
      <c r="EO61" s="14"/>
      <c r="EP61" s="14"/>
      <c r="EQ61" s="14"/>
      <c r="ER61" s="14"/>
      <c r="ES61" s="14"/>
      <c r="ET61" s="14"/>
      <c r="EU61" s="14"/>
      <c r="EV61" s="14"/>
      <c r="EW61" s="14"/>
      <c r="EX61" s="14"/>
      <c r="EY61" s="14"/>
      <c r="EZ61" s="14"/>
      <c r="FA61" s="14"/>
      <c r="FB61" s="14"/>
      <c r="FC61" s="14"/>
      <c r="FD61" s="14"/>
      <c r="FE61" s="14"/>
      <c r="FF61" s="14"/>
      <c r="FG61" s="14"/>
      <c r="FH61" s="14"/>
      <c r="FI61" s="14"/>
      <c r="FJ61" s="14"/>
      <c r="FK61" s="14"/>
      <c r="FL61" s="14"/>
      <c r="FM61" s="14"/>
      <c r="FN61" s="14"/>
      <c r="FO61" s="14"/>
      <c r="FP61" s="14"/>
      <c r="FQ61" s="14"/>
      <c r="FR61" s="14"/>
      <c r="FS61" s="14"/>
      <c r="FT61" s="14"/>
      <c r="FU61" s="14"/>
      <c r="FV61" s="14"/>
      <c r="FW61" s="14"/>
      <c r="FX61" s="14"/>
      <c r="FY61" s="14"/>
      <c r="FZ61" s="14"/>
      <c r="GA61" s="14"/>
      <c r="GB61" s="14"/>
      <c r="GC61" s="14"/>
      <c r="GD61" s="14"/>
      <c r="GE61" s="14"/>
      <c r="GF61" s="14"/>
      <c r="GG61" s="14"/>
      <c r="GH61" s="14"/>
      <c r="GI61" s="14"/>
      <c r="GJ61" s="14"/>
      <c r="GK61" s="14"/>
      <c r="GL61" s="14"/>
      <c r="GM61" s="14"/>
      <c r="GN61" s="14"/>
      <c r="GO61" s="14"/>
      <c r="GP61" s="14"/>
      <c r="GQ61" s="14"/>
      <c r="GR61" s="14"/>
      <c r="GS61" s="14"/>
      <c r="GT61" s="14"/>
      <c r="GU61" s="14"/>
      <c r="GV61" s="14"/>
      <c r="GW61" s="14"/>
      <c r="GX61" s="14"/>
      <c r="GY61" s="14"/>
      <c r="GZ61" s="14"/>
      <c r="HA61" s="14"/>
      <c r="HB61" s="14"/>
      <c r="HC61" s="14"/>
      <c r="HD61" s="14"/>
      <c r="HE61" s="14"/>
      <c r="HF61" s="14"/>
      <c r="HG61" s="14"/>
      <c r="HH61" s="14"/>
      <c r="HI61" s="14"/>
      <c r="HJ61" s="14"/>
      <c r="HK61" s="14"/>
      <c r="HL61" s="14"/>
      <c r="HM61" s="14"/>
      <c r="HN61" s="14"/>
      <c r="HO61" s="14"/>
      <c r="HP61" s="14"/>
      <c r="HQ61" s="14"/>
      <c r="HR61" s="14"/>
      <c r="HS61" s="14"/>
      <c r="HT61" s="14"/>
      <c r="HU61" s="14"/>
      <c r="HV61" s="14"/>
      <c r="HW61" s="14"/>
      <c r="HX61" s="14"/>
      <c r="HY61" s="14"/>
      <c r="HZ61" s="14"/>
      <c r="IA61" s="14"/>
      <c r="IB61" s="14"/>
      <c r="IC61" s="14"/>
      <c r="ID61" s="14"/>
      <c r="IE61" s="14"/>
      <c r="IF61" s="14"/>
      <c r="IG61" s="14"/>
      <c r="IH61" s="14"/>
      <c r="II61" s="14"/>
      <c r="IJ61" s="14"/>
      <c r="IK61" s="14"/>
      <c r="IL61" s="14"/>
      <c r="IM61" s="14"/>
      <c r="IN61" s="14"/>
      <c r="IO61" s="14"/>
      <c r="IP61" s="14"/>
      <c r="IQ61" s="14"/>
      <c r="IR61" s="14"/>
      <c r="IS61" s="14"/>
      <c r="IT61" s="14"/>
      <c r="IU61" s="14"/>
      <c r="IV61" s="14"/>
      <c r="IW61" s="14"/>
    </row>
  </sheetData>
  <mergeCells count="1">
    <mergeCell ref="A47:B47"/>
  </mergeCells>
  <pageMargins left="0.3" right="0.3" top="0.5" bottom="0.5" header="0.5" footer="0.5"/>
  <pageSetup scale="80" orientation="portrait" r:id="rId1"/>
  <headerFooter alignWithMargins="0"/>
  <colBreaks count="1" manualBreakCount="1">
    <brk id="7" max="37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021F6-0E01-4804-A394-AFCE2D862D5E}">
  <dimension ref="A1:IW72"/>
  <sheetViews>
    <sheetView showOutlineSymbols="0" view="pageBreakPreview" zoomScale="90" zoomScaleNormal="90" zoomScaleSheetLayoutView="90" workbookViewId="0">
      <selection activeCell="A5" sqref="A5"/>
    </sheetView>
  </sheetViews>
  <sheetFormatPr defaultColWidth="9.6640625" defaultRowHeight="19.5" x14ac:dyDescent="0.3"/>
  <cols>
    <col min="1" max="1" width="20.77734375" style="86" customWidth="1"/>
    <col min="2" max="2" width="2" style="86" customWidth="1"/>
    <col min="3" max="3" width="20.77734375" style="86" customWidth="1"/>
    <col min="4" max="4" width="2" style="88" customWidth="1"/>
    <col min="5" max="6" width="20.77734375" style="86" customWidth="1"/>
    <col min="7" max="7" width="2" style="86" customWidth="1"/>
    <col min="8" max="8" width="20.77734375" style="86" customWidth="1"/>
    <col min="9" max="9" width="2" style="86" customWidth="1"/>
    <col min="10" max="10" width="20.77734375" style="86" customWidth="1"/>
    <col min="11" max="11" width="15.109375" style="86" customWidth="1"/>
    <col min="12" max="12" width="16.77734375" style="86" customWidth="1"/>
    <col min="13" max="257" width="9.6640625" style="86" customWidth="1"/>
    <col min="258" max="16384" width="9.6640625" style="80"/>
  </cols>
  <sheetData>
    <row r="1" spans="1:257" ht="34.5" x14ac:dyDescent="0.45">
      <c r="A1" s="228" t="s">
        <v>5</v>
      </c>
      <c r="B1" s="46"/>
      <c r="C1" s="84"/>
      <c r="D1" s="85"/>
      <c r="E1" s="84"/>
      <c r="F1" s="46"/>
      <c r="G1" s="46"/>
      <c r="H1" s="46"/>
      <c r="I1" s="46"/>
      <c r="J1" s="46"/>
      <c r="K1" s="90"/>
    </row>
    <row r="2" spans="1:257" ht="30.75" x14ac:dyDescent="0.4">
      <c r="A2" s="229" t="s">
        <v>16</v>
      </c>
      <c r="B2" s="46"/>
      <c r="C2" s="84"/>
      <c r="D2" s="85"/>
      <c r="E2" s="84"/>
      <c r="F2" s="46"/>
      <c r="G2" s="46"/>
      <c r="H2" s="46"/>
      <c r="I2" s="46"/>
      <c r="J2" s="46"/>
      <c r="K2" s="90"/>
    </row>
    <row r="3" spans="1:257" ht="27" x14ac:dyDescent="0.35">
      <c r="A3" s="203" t="s">
        <v>97</v>
      </c>
      <c r="B3" s="46"/>
      <c r="C3" s="84"/>
      <c r="D3" s="85"/>
      <c r="E3" s="84"/>
      <c r="F3" s="46"/>
      <c r="G3" s="46"/>
      <c r="H3" s="46"/>
      <c r="I3" s="46"/>
      <c r="J3" s="46"/>
      <c r="K3" s="90"/>
    </row>
    <row r="4" spans="1:257" ht="27.6" customHeight="1" x14ac:dyDescent="0.35">
      <c r="A4" s="203" t="s">
        <v>76</v>
      </c>
      <c r="B4" s="46"/>
      <c r="C4" s="84"/>
      <c r="D4" s="85"/>
      <c r="E4" s="84"/>
      <c r="F4" s="46"/>
      <c r="G4" s="46"/>
      <c r="H4" s="46"/>
      <c r="I4" s="46"/>
      <c r="J4" s="46"/>
      <c r="K4" s="90"/>
    </row>
    <row r="5" spans="1:257" ht="20.45" customHeight="1" x14ac:dyDescent="0.3">
      <c r="C5" s="90"/>
      <c r="D5" s="91"/>
      <c r="E5" s="90"/>
      <c r="F5" s="90"/>
      <c r="G5" s="90"/>
      <c r="H5" s="90"/>
      <c r="I5" s="90"/>
      <c r="J5" s="90"/>
      <c r="K5" s="90"/>
    </row>
    <row r="6" spans="1:257" ht="19.5" customHeight="1" x14ac:dyDescent="0.3">
      <c r="A6" s="230" t="s">
        <v>32</v>
      </c>
      <c r="B6" s="46"/>
      <c r="C6" s="46"/>
      <c r="D6" s="94"/>
      <c r="E6" s="46"/>
      <c r="F6" s="46"/>
      <c r="G6" s="46"/>
      <c r="H6" s="46"/>
      <c r="I6" s="46"/>
      <c r="J6" s="46"/>
      <c r="K6" s="90"/>
    </row>
    <row r="7" spans="1:257" ht="19.5" customHeight="1" x14ac:dyDescent="0.3">
      <c r="A7" s="230"/>
      <c r="B7" s="46"/>
      <c r="C7" s="46"/>
      <c r="D7" s="94"/>
      <c r="E7" s="46"/>
      <c r="F7" s="46"/>
      <c r="G7" s="46"/>
      <c r="H7" s="46"/>
      <c r="I7" s="46"/>
      <c r="J7" s="46"/>
      <c r="K7" s="90"/>
    </row>
    <row r="8" spans="1:257" ht="19.5" customHeight="1" x14ac:dyDescent="0.3">
      <c r="A8" s="230"/>
      <c r="B8" s="46"/>
      <c r="C8" s="46"/>
      <c r="D8" s="94"/>
      <c r="E8" s="46"/>
      <c r="F8" s="46"/>
      <c r="G8" s="46"/>
      <c r="H8" s="46"/>
      <c r="I8" s="46"/>
      <c r="J8" s="46"/>
      <c r="K8" s="90"/>
    </row>
    <row r="9" spans="1:257" ht="19.5" customHeight="1" x14ac:dyDescent="0.3">
      <c r="A9" s="84"/>
      <c r="B9" s="84"/>
      <c r="C9" s="84"/>
      <c r="D9" s="85"/>
      <c r="E9" s="84"/>
      <c r="F9" s="84"/>
      <c r="G9" s="84"/>
      <c r="H9" s="84"/>
      <c r="I9" s="84"/>
      <c r="J9" s="84"/>
      <c r="K9" s="84"/>
      <c r="L9" s="84"/>
      <c r="M9" s="84"/>
      <c r="N9" s="84"/>
    </row>
    <row r="10" spans="1:257" ht="19.5" customHeight="1" x14ac:dyDescent="0.3">
      <c r="A10" s="84"/>
      <c r="B10" s="84"/>
      <c r="C10" s="84"/>
      <c r="D10" s="85"/>
      <c r="E10" s="84"/>
      <c r="F10" s="84"/>
      <c r="G10" s="84"/>
      <c r="H10" s="84"/>
      <c r="I10" s="84"/>
      <c r="J10" s="84"/>
      <c r="K10" s="84"/>
      <c r="L10" s="84"/>
      <c r="M10" s="84"/>
      <c r="N10" s="84"/>
    </row>
    <row r="11" spans="1:257" s="204" customFormat="1" ht="18.75" customHeight="1" x14ac:dyDescent="0.3">
      <c r="B11" s="90"/>
      <c r="C11" s="86"/>
      <c r="D11" s="88"/>
      <c r="E11" s="86"/>
      <c r="F11" s="90" t="s">
        <v>33</v>
      </c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  <c r="IW11" s="86"/>
    </row>
    <row r="12" spans="1:257" s="204" customFormat="1" ht="18.75" customHeight="1" x14ac:dyDescent="0.3">
      <c r="A12" s="86"/>
      <c r="B12" s="86"/>
      <c r="C12" s="86"/>
      <c r="D12" s="88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  <c r="IW12" s="86"/>
    </row>
    <row r="13" spans="1:257" s="204" customFormat="1" ht="18.75" customHeight="1" x14ac:dyDescent="0.3">
      <c r="A13" s="86"/>
      <c r="B13" s="86"/>
      <c r="C13" s="86"/>
      <c r="D13" s="88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  <c r="IW13" s="86"/>
    </row>
    <row r="14" spans="1:257" s="204" customFormat="1" ht="18.75" customHeight="1" x14ac:dyDescent="0.3">
      <c r="A14" s="86"/>
      <c r="B14" s="86"/>
      <c r="C14" s="86"/>
      <c r="D14" s="88"/>
      <c r="E14" s="86"/>
      <c r="F14" s="86"/>
      <c r="G14" s="88"/>
      <c r="H14" s="86"/>
      <c r="I14" s="88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</row>
    <row r="15" spans="1:257" s="204" customFormat="1" ht="18.75" customHeight="1" x14ac:dyDescent="0.3">
      <c r="A15" s="86"/>
      <c r="B15" s="86"/>
      <c r="C15" s="86"/>
      <c r="D15" s="88"/>
      <c r="E15" s="86"/>
      <c r="G15" s="213"/>
      <c r="I15" s="213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</row>
    <row r="16" spans="1:257" s="204" customFormat="1" ht="39.75" customHeight="1" thickBot="1" x14ac:dyDescent="0.35">
      <c r="A16" s="86"/>
      <c r="B16" s="86"/>
      <c r="C16" s="86"/>
      <c r="D16" s="88"/>
      <c r="E16" s="86"/>
      <c r="F16" s="95" t="s">
        <v>88</v>
      </c>
      <c r="G16" s="114"/>
      <c r="H16" s="206" t="s">
        <v>86</v>
      </c>
      <c r="I16" s="207"/>
      <c r="J16" s="95" t="s">
        <v>20</v>
      </c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  <c r="IW16" s="86"/>
    </row>
    <row r="17" spans="1:257" s="204" customFormat="1" ht="18.75" customHeight="1" x14ac:dyDescent="0.3">
      <c r="A17" s="86"/>
      <c r="B17" s="86"/>
      <c r="C17" s="86"/>
      <c r="D17" s="88"/>
      <c r="E17" s="86"/>
      <c r="F17" s="88"/>
      <c r="G17" s="88"/>
      <c r="H17" s="207"/>
      <c r="I17" s="207"/>
      <c r="J17" s="100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  <c r="IW17" s="86"/>
    </row>
    <row r="18" spans="1:257" s="204" customFormat="1" ht="19.5" customHeight="1" x14ac:dyDescent="0.3">
      <c r="A18" s="86"/>
      <c r="B18" s="86"/>
      <c r="C18" s="86"/>
      <c r="D18" s="88"/>
      <c r="E18" s="86"/>
      <c r="F18" s="208" t="s">
        <v>89</v>
      </c>
      <c r="G18" s="88"/>
      <c r="H18" s="102">
        <f>'[3]Classification Summary'!BC13</f>
        <v>98248371</v>
      </c>
      <c r="I18" s="209"/>
      <c r="J18" s="104">
        <f>H57</f>
        <v>0.60703817850284181</v>
      </c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  <c r="IW18" s="86"/>
    </row>
    <row r="19" spans="1:257" s="204" customFormat="1" ht="19.5" customHeight="1" x14ac:dyDescent="0.3">
      <c r="A19" s="86"/>
      <c r="B19" s="86"/>
      <c r="C19" s="86"/>
      <c r="D19" s="88"/>
      <c r="E19" s="86"/>
      <c r="F19" s="208" t="s">
        <v>90</v>
      </c>
      <c r="G19" s="88"/>
      <c r="H19" s="106">
        <f>'[3]Classification Summary'!BC15</f>
        <v>27668623</v>
      </c>
      <c r="I19" s="107"/>
      <c r="J19" s="104">
        <f t="shared" ref="J19:J22" si="0">H58</f>
        <v>0.17095357751633189</v>
      </c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  <c r="IW19" s="86"/>
    </row>
    <row r="20" spans="1:257" s="204" customFormat="1" ht="19.5" customHeight="1" x14ac:dyDescent="0.3">
      <c r="A20" s="86"/>
      <c r="B20" s="86"/>
      <c r="C20" s="86"/>
      <c r="D20" s="88"/>
      <c r="E20" s="86"/>
      <c r="F20" s="208" t="s">
        <v>98</v>
      </c>
      <c r="G20" s="88"/>
      <c r="H20" s="106">
        <f>'[3]Classification Summary'!BC17</f>
        <v>32249628</v>
      </c>
      <c r="I20" s="107"/>
      <c r="J20" s="104">
        <f t="shared" si="0"/>
        <v>0.19925781200498729</v>
      </c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  <c r="IW20" s="86"/>
    </row>
    <row r="21" spans="1:257" s="204" customFormat="1" ht="19.5" customHeight="1" x14ac:dyDescent="0.3">
      <c r="A21" s="86"/>
      <c r="B21" s="86"/>
      <c r="C21" s="86"/>
      <c r="D21" s="88"/>
      <c r="E21" s="86"/>
      <c r="F21" s="208" t="s">
        <v>92</v>
      </c>
      <c r="G21" s="88"/>
      <c r="H21" s="106">
        <f>'[3]Classification Summary'!BC19</f>
        <v>2235954</v>
      </c>
      <c r="I21" s="107"/>
      <c r="J21" s="104">
        <f t="shared" si="0"/>
        <v>1.3815083441700455E-2</v>
      </c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  <c r="IW21" s="86"/>
    </row>
    <row r="22" spans="1:257" s="204" customFormat="1" ht="19.5" customHeight="1" x14ac:dyDescent="0.3">
      <c r="A22" s="86"/>
      <c r="B22" s="86"/>
      <c r="C22" s="86"/>
      <c r="D22" s="88"/>
      <c r="E22" s="86"/>
      <c r="F22" s="208" t="s">
        <v>93</v>
      </c>
      <c r="G22" s="88"/>
      <c r="H22" s="106">
        <f>'[3]Classification Summary'!BC21</f>
        <v>1446175</v>
      </c>
      <c r="I22" s="107"/>
      <c r="J22" s="104">
        <f t="shared" si="0"/>
        <v>8.9353485341385173E-3</v>
      </c>
      <c r="K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6"/>
      <c r="EJ22" s="86"/>
      <c r="EK22" s="86"/>
      <c r="EL22" s="86"/>
      <c r="EM22" s="86"/>
      <c r="EN22" s="86"/>
      <c r="EO22" s="86"/>
      <c r="EP22" s="86"/>
      <c r="EQ22" s="86"/>
      <c r="ER22" s="86"/>
      <c r="ES22" s="86"/>
      <c r="ET22" s="86"/>
      <c r="EU22" s="86"/>
      <c r="EV22" s="86"/>
      <c r="EW22" s="86"/>
      <c r="EX22" s="86"/>
      <c r="EY22" s="86"/>
      <c r="EZ22" s="86"/>
      <c r="FA22" s="86"/>
      <c r="FB22" s="86"/>
      <c r="FC22" s="86"/>
      <c r="FD22" s="86"/>
      <c r="FE22" s="86"/>
      <c r="FF22" s="86"/>
      <c r="FG22" s="86"/>
      <c r="FH22" s="86"/>
      <c r="FI22" s="86"/>
      <c r="FJ22" s="86"/>
      <c r="FK22" s="86"/>
      <c r="FL22" s="86"/>
      <c r="FM22" s="86"/>
      <c r="FN22" s="86"/>
      <c r="FO22" s="86"/>
      <c r="FP22" s="86"/>
      <c r="FQ22" s="86"/>
      <c r="FR22" s="86"/>
      <c r="FS22" s="86"/>
      <c r="FT22" s="86"/>
      <c r="FU22" s="86"/>
      <c r="FV22" s="86"/>
      <c r="FW22" s="86"/>
      <c r="FX22" s="86"/>
      <c r="FY22" s="86"/>
      <c r="FZ22" s="86"/>
      <c r="GA22" s="86"/>
      <c r="GB22" s="86"/>
      <c r="GC22" s="86"/>
      <c r="GD22" s="86"/>
      <c r="GE22" s="86"/>
      <c r="GF22" s="86"/>
      <c r="GG22" s="86"/>
      <c r="GH22" s="86"/>
      <c r="GI22" s="86"/>
      <c r="GJ22" s="86"/>
      <c r="GK22" s="86"/>
      <c r="GL22" s="86"/>
      <c r="GM22" s="86"/>
      <c r="GN22" s="86"/>
      <c r="GO22" s="86"/>
      <c r="GP22" s="86"/>
      <c r="GQ22" s="86"/>
      <c r="GR22" s="86"/>
      <c r="GS22" s="86"/>
      <c r="GT22" s="86"/>
      <c r="GU22" s="86"/>
      <c r="GV22" s="86"/>
      <c r="GW22" s="86"/>
      <c r="GX22" s="86"/>
      <c r="GY22" s="86"/>
      <c r="GZ22" s="86"/>
      <c r="HA22" s="86"/>
      <c r="HB22" s="86"/>
      <c r="HC22" s="86"/>
      <c r="HD22" s="86"/>
      <c r="HE22" s="86"/>
      <c r="HF22" s="86"/>
      <c r="HG22" s="86"/>
      <c r="HH22" s="86"/>
      <c r="HI22" s="86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6"/>
      <c r="HU22" s="86"/>
      <c r="HV22" s="86"/>
      <c r="HW22" s="86"/>
      <c r="HX22" s="86"/>
      <c r="HY22" s="86"/>
      <c r="HZ22" s="86"/>
      <c r="IA22" s="86"/>
      <c r="IB22" s="86"/>
      <c r="IC22" s="86"/>
      <c r="ID22" s="86"/>
      <c r="IE22" s="86"/>
      <c r="IF22" s="86"/>
      <c r="IG22" s="86"/>
      <c r="IH22" s="86"/>
      <c r="II22" s="86"/>
      <c r="IJ22" s="86"/>
      <c r="IK22" s="86"/>
      <c r="IL22" s="86"/>
      <c r="IM22" s="86"/>
      <c r="IN22" s="86"/>
      <c r="IO22" s="86"/>
      <c r="IP22" s="86"/>
      <c r="IQ22" s="86"/>
      <c r="IR22" s="86"/>
      <c r="IS22" s="86"/>
      <c r="IT22" s="86"/>
      <c r="IU22" s="86"/>
      <c r="IV22" s="86"/>
      <c r="IW22" s="86"/>
    </row>
    <row r="23" spans="1:257" s="204" customFormat="1" ht="18.75" customHeight="1" thickBot="1" x14ac:dyDescent="0.35">
      <c r="A23" s="86"/>
      <c r="B23" s="86"/>
      <c r="C23" s="86"/>
      <c r="D23" s="88"/>
      <c r="E23" s="86"/>
      <c r="F23" s="86"/>
      <c r="G23" s="88"/>
      <c r="H23" s="231"/>
      <c r="I23" s="107"/>
      <c r="J23" s="108"/>
      <c r="K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6"/>
      <c r="CO23" s="86"/>
      <c r="CP23" s="86"/>
      <c r="CQ23" s="86"/>
      <c r="CR23" s="86"/>
      <c r="CS23" s="86"/>
      <c r="CT23" s="86"/>
      <c r="CU23" s="86"/>
      <c r="CV23" s="86"/>
      <c r="CW23" s="86"/>
      <c r="CX23" s="86"/>
      <c r="CY23" s="86"/>
      <c r="CZ23" s="86"/>
      <c r="DA23" s="86"/>
      <c r="DB23" s="86"/>
      <c r="DC23" s="86"/>
      <c r="DD23" s="86"/>
      <c r="DE23" s="86"/>
      <c r="DF23" s="86"/>
      <c r="DG23" s="86"/>
      <c r="DH23" s="86"/>
      <c r="DI23" s="86"/>
      <c r="DJ23" s="86"/>
      <c r="DK23" s="86"/>
      <c r="DL23" s="86"/>
      <c r="DM23" s="86"/>
      <c r="DN23" s="86"/>
      <c r="DO23" s="86"/>
      <c r="DP23" s="86"/>
      <c r="DQ23" s="86"/>
      <c r="DR23" s="86"/>
      <c r="DS23" s="86"/>
      <c r="DT23" s="86"/>
      <c r="DU23" s="86"/>
      <c r="DV23" s="86"/>
      <c r="DW23" s="86"/>
      <c r="DX23" s="86"/>
      <c r="DY23" s="86"/>
      <c r="DZ23" s="86"/>
      <c r="EA23" s="86"/>
      <c r="EB23" s="86"/>
      <c r="EC23" s="86"/>
      <c r="ED23" s="86"/>
      <c r="EE23" s="86"/>
      <c r="EF23" s="86"/>
      <c r="EG23" s="86"/>
      <c r="EH23" s="86"/>
      <c r="EI23" s="86"/>
      <c r="EJ23" s="86"/>
      <c r="EK23" s="86"/>
      <c r="EL23" s="86"/>
      <c r="EM23" s="86"/>
      <c r="EN23" s="86"/>
      <c r="EO23" s="86"/>
      <c r="EP23" s="86"/>
      <c r="EQ23" s="86"/>
      <c r="ER23" s="86"/>
      <c r="ES23" s="86"/>
      <c r="ET23" s="86"/>
      <c r="EU23" s="86"/>
      <c r="EV23" s="86"/>
      <c r="EW23" s="86"/>
      <c r="EX23" s="86"/>
      <c r="EY23" s="86"/>
      <c r="EZ23" s="86"/>
      <c r="FA23" s="86"/>
      <c r="FB23" s="86"/>
      <c r="FC23" s="86"/>
      <c r="FD23" s="86"/>
      <c r="FE23" s="86"/>
      <c r="FF23" s="86"/>
      <c r="FG23" s="86"/>
      <c r="FH23" s="86"/>
      <c r="FI23" s="86"/>
      <c r="FJ23" s="86"/>
      <c r="FK23" s="86"/>
      <c r="FL23" s="86"/>
      <c r="FM23" s="86"/>
      <c r="FN23" s="86"/>
      <c r="FO23" s="86"/>
      <c r="FP23" s="86"/>
      <c r="FQ23" s="86"/>
      <c r="FR23" s="86"/>
      <c r="FS23" s="86"/>
      <c r="FT23" s="86"/>
      <c r="FU23" s="86"/>
      <c r="FV23" s="86"/>
      <c r="FW23" s="86"/>
      <c r="FX23" s="86"/>
      <c r="FY23" s="86"/>
      <c r="FZ23" s="86"/>
      <c r="GA23" s="86"/>
      <c r="GB23" s="86"/>
      <c r="GC23" s="86"/>
      <c r="GD23" s="86"/>
      <c r="GE23" s="86"/>
      <c r="GF23" s="86"/>
      <c r="GG23" s="86"/>
      <c r="GH23" s="86"/>
      <c r="GI23" s="86"/>
      <c r="GJ23" s="86"/>
      <c r="GK23" s="86"/>
      <c r="GL23" s="86"/>
      <c r="GM23" s="86"/>
      <c r="GN23" s="86"/>
      <c r="GO23" s="86"/>
      <c r="GP23" s="86"/>
      <c r="GQ23" s="86"/>
      <c r="GR23" s="86"/>
      <c r="GS23" s="86"/>
      <c r="GT23" s="86"/>
      <c r="GU23" s="86"/>
      <c r="GV23" s="86"/>
      <c r="GW23" s="86"/>
      <c r="GX23" s="86"/>
      <c r="GY23" s="86"/>
      <c r="GZ23" s="86"/>
      <c r="HA23" s="86"/>
      <c r="HB23" s="86"/>
      <c r="HC23" s="86"/>
      <c r="HD23" s="86"/>
      <c r="HE23" s="86"/>
      <c r="HF23" s="86"/>
      <c r="HG23" s="86"/>
      <c r="HH23" s="86"/>
      <c r="HI23" s="86"/>
      <c r="HJ23" s="86"/>
      <c r="HK23" s="86"/>
      <c r="HL23" s="86"/>
      <c r="HM23" s="86"/>
      <c r="HN23" s="86"/>
      <c r="HO23" s="86"/>
      <c r="HP23" s="86"/>
      <c r="HQ23" s="86"/>
      <c r="HR23" s="86"/>
      <c r="HS23" s="86"/>
      <c r="HT23" s="86"/>
      <c r="HU23" s="86"/>
      <c r="HV23" s="86"/>
      <c r="HW23" s="86"/>
      <c r="HX23" s="86"/>
      <c r="HY23" s="86"/>
      <c r="HZ23" s="86"/>
      <c r="IA23" s="86"/>
      <c r="IB23" s="86"/>
      <c r="IC23" s="86"/>
      <c r="ID23" s="86"/>
      <c r="IE23" s="86"/>
      <c r="IF23" s="86"/>
      <c r="IG23" s="86"/>
      <c r="IH23" s="86"/>
      <c r="II23" s="86"/>
      <c r="IJ23" s="86"/>
      <c r="IK23" s="86"/>
      <c r="IL23" s="86"/>
      <c r="IM23" s="86"/>
      <c r="IN23" s="86"/>
      <c r="IO23" s="86"/>
      <c r="IP23" s="86"/>
      <c r="IQ23" s="86"/>
      <c r="IR23" s="86"/>
      <c r="IS23" s="86"/>
      <c r="IT23" s="86"/>
      <c r="IU23" s="86"/>
      <c r="IV23" s="86"/>
      <c r="IW23" s="86"/>
    </row>
    <row r="24" spans="1:257" s="204" customFormat="1" ht="20.25" customHeight="1" thickBot="1" x14ac:dyDescent="0.35">
      <c r="A24" s="86"/>
      <c r="B24" s="86"/>
      <c r="C24" s="86"/>
      <c r="D24" s="88"/>
      <c r="E24" s="86"/>
      <c r="F24" s="109" t="s">
        <v>85</v>
      </c>
      <c r="G24" s="91"/>
      <c r="H24" s="110">
        <f>SUM(H18:H23)</f>
        <v>161848751</v>
      </c>
      <c r="I24" s="111"/>
      <c r="J24" s="112">
        <f>+'Exp Summary'!$W$30</f>
        <v>1</v>
      </c>
      <c r="K24" s="117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6"/>
      <c r="CD24" s="86"/>
      <c r="CE24" s="86"/>
      <c r="CF24" s="86"/>
      <c r="CG24" s="86"/>
      <c r="CH24" s="86"/>
      <c r="CI24" s="86"/>
      <c r="CJ24" s="86"/>
      <c r="CK24" s="86"/>
      <c r="CL24" s="86"/>
      <c r="CM24" s="86"/>
      <c r="CN24" s="86"/>
      <c r="CO24" s="86"/>
      <c r="CP24" s="86"/>
      <c r="CQ24" s="86"/>
      <c r="CR24" s="86"/>
      <c r="CS24" s="86"/>
      <c r="CT24" s="86"/>
      <c r="CU24" s="86"/>
      <c r="CV24" s="86"/>
      <c r="CW24" s="86"/>
      <c r="CX24" s="86"/>
      <c r="CY24" s="86"/>
      <c r="CZ24" s="86"/>
      <c r="DA24" s="86"/>
      <c r="DB24" s="86"/>
      <c r="DC24" s="86"/>
      <c r="DD24" s="86"/>
      <c r="DE24" s="86"/>
      <c r="DF24" s="86"/>
      <c r="DG24" s="86"/>
      <c r="DH24" s="86"/>
      <c r="DI24" s="86"/>
      <c r="DJ24" s="86"/>
      <c r="DK24" s="86"/>
      <c r="DL24" s="86"/>
      <c r="DM24" s="86"/>
      <c r="DN24" s="86"/>
      <c r="DO24" s="86"/>
      <c r="DP24" s="86"/>
      <c r="DQ24" s="86"/>
      <c r="DR24" s="86"/>
      <c r="DS24" s="86"/>
      <c r="DT24" s="86"/>
      <c r="DU24" s="86"/>
      <c r="DV24" s="86"/>
      <c r="DW24" s="86"/>
      <c r="DX24" s="86"/>
      <c r="DY24" s="86"/>
      <c r="DZ24" s="86"/>
      <c r="EA24" s="86"/>
      <c r="EB24" s="86"/>
      <c r="EC24" s="86"/>
      <c r="ED24" s="86"/>
      <c r="EE24" s="86"/>
      <c r="EF24" s="86"/>
      <c r="EG24" s="86"/>
      <c r="EH24" s="86"/>
      <c r="EI24" s="86"/>
      <c r="EJ24" s="86"/>
      <c r="EK24" s="86"/>
      <c r="EL24" s="86"/>
      <c r="EM24" s="86"/>
      <c r="EN24" s="86"/>
      <c r="EO24" s="86"/>
      <c r="EP24" s="86"/>
      <c r="EQ24" s="86"/>
      <c r="ER24" s="86"/>
      <c r="ES24" s="86"/>
      <c r="ET24" s="86"/>
      <c r="EU24" s="86"/>
      <c r="EV24" s="86"/>
      <c r="EW24" s="86"/>
      <c r="EX24" s="86"/>
      <c r="EY24" s="86"/>
      <c r="EZ24" s="86"/>
      <c r="FA24" s="86"/>
      <c r="FB24" s="86"/>
      <c r="FC24" s="86"/>
      <c r="FD24" s="86"/>
      <c r="FE24" s="86"/>
      <c r="FF24" s="86"/>
      <c r="FG24" s="86"/>
      <c r="FH24" s="86"/>
      <c r="FI24" s="86"/>
      <c r="FJ24" s="86"/>
      <c r="FK24" s="86"/>
      <c r="FL24" s="86"/>
      <c r="FM24" s="86"/>
      <c r="FN24" s="86"/>
      <c r="FO24" s="86"/>
      <c r="FP24" s="86"/>
      <c r="FQ24" s="86"/>
      <c r="FR24" s="86"/>
      <c r="FS24" s="86"/>
      <c r="FT24" s="86"/>
      <c r="FU24" s="86"/>
      <c r="FV24" s="86"/>
      <c r="FW24" s="86"/>
      <c r="FX24" s="86"/>
      <c r="FY24" s="86"/>
      <c r="FZ24" s="86"/>
      <c r="GA24" s="86"/>
      <c r="GB24" s="86"/>
      <c r="GC24" s="86"/>
      <c r="GD24" s="86"/>
      <c r="GE24" s="86"/>
      <c r="GF24" s="86"/>
      <c r="GG24" s="86"/>
      <c r="GH24" s="86"/>
      <c r="GI24" s="86"/>
      <c r="GJ24" s="86"/>
      <c r="GK24" s="86"/>
      <c r="GL24" s="86"/>
      <c r="GM24" s="86"/>
      <c r="GN24" s="86"/>
      <c r="GO24" s="86"/>
      <c r="GP24" s="86"/>
      <c r="GQ24" s="86"/>
      <c r="GR24" s="86"/>
      <c r="GS24" s="86"/>
      <c r="GT24" s="86"/>
      <c r="GU24" s="86"/>
      <c r="GV24" s="86"/>
      <c r="GW24" s="86"/>
      <c r="GX24" s="86"/>
      <c r="GY24" s="86"/>
      <c r="GZ24" s="86"/>
      <c r="HA24" s="86"/>
      <c r="HB24" s="86"/>
      <c r="HC24" s="86"/>
      <c r="HD24" s="86"/>
      <c r="HE24" s="86"/>
      <c r="HF24" s="86"/>
      <c r="HG24" s="86"/>
      <c r="HH24" s="86"/>
      <c r="HI24" s="86"/>
      <c r="HJ24" s="86"/>
      <c r="HK24" s="86"/>
      <c r="HL24" s="86"/>
      <c r="HM24" s="86"/>
      <c r="HN24" s="86"/>
      <c r="HO24" s="86"/>
      <c r="HP24" s="86"/>
      <c r="HQ24" s="86"/>
      <c r="HR24" s="86"/>
      <c r="HS24" s="86"/>
      <c r="HT24" s="86"/>
      <c r="HU24" s="86"/>
      <c r="HV24" s="86"/>
      <c r="HW24" s="86"/>
      <c r="HX24" s="86"/>
      <c r="HY24" s="86"/>
      <c r="HZ24" s="86"/>
      <c r="IA24" s="86"/>
      <c r="IB24" s="86"/>
      <c r="IC24" s="86"/>
      <c r="ID24" s="86"/>
      <c r="IE24" s="86"/>
      <c r="IF24" s="86"/>
      <c r="IG24" s="86"/>
      <c r="IH24" s="86"/>
      <c r="II24" s="86"/>
      <c r="IJ24" s="86"/>
      <c r="IK24" s="86"/>
      <c r="IL24" s="86"/>
      <c r="IM24" s="86"/>
      <c r="IN24" s="86"/>
      <c r="IO24" s="86"/>
      <c r="IP24" s="86"/>
      <c r="IQ24" s="86"/>
      <c r="IR24" s="86"/>
      <c r="IS24" s="86"/>
      <c r="IT24" s="86"/>
      <c r="IU24" s="86"/>
      <c r="IV24" s="86"/>
      <c r="IW24" s="86"/>
    </row>
    <row r="25" spans="1:257" s="204" customFormat="1" ht="18.75" customHeight="1" thickTop="1" x14ac:dyDescent="0.3">
      <c r="A25" s="86"/>
      <c r="B25" s="86"/>
      <c r="C25" s="86"/>
      <c r="D25" s="88"/>
      <c r="E25" s="86"/>
      <c r="F25" s="86"/>
      <c r="G25" s="88"/>
      <c r="H25" s="86"/>
      <c r="I25" s="88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86"/>
      <c r="CC25" s="86"/>
      <c r="CD25" s="86"/>
      <c r="CE25" s="86"/>
      <c r="CF25" s="86"/>
      <c r="CG25" s="86"/>
      <c r="CH25" s="86"/>
      <c r="CI25" s="86"/>
      <c r="CJ25" s="86"/>
      <c r="CK25" s="86"/>
      <c r="CL25" s="86"/>
      <c r="CM25" s="86"/>
      <c r="CN25" s="86"/>
      <c r="CO25" s="86"/>
      <c r="CP25" s="86"/>
      <c r="CQ25" s="86"/>
      <c r="CR25" s="86"/>
      <c r="CS25" s="86"/>
      <c r="CT25" s="86"/>
      <c r="CU25" s="86"/>
      <c r="CV25" s="86"/>
      <c r="CW25" s="86"/>
      <c r="CX25" s="86"/>
      <c r="CY25" s="86"/>
      <c r="CZ25" s="86"/>
      <c r="DA25" s="86"/>
      <c r="DB25" s="86"/>
      <c r="DC25" s="86"/>
      <c r="DD25" s="86"/>
      <c r="DE25" s="86"/>
      <c r="DF25" s="86"/>
      <c r="DG25" s="86"/>
      <c r="DH25" s="86"/>
      <c r="DI25" s="86"/>
      <c r="DJ25" s="86"/>
      <c r="DK25" s="86"/>
      <c r="DL25" s="86"/>
      <c r="DM25" s="86"/>
      <c r="DN25" s="86"/>
      <c r="DO25" s="86"/>
      <c r="DP25" s="86"/>
      <c r="DQ25" s="86"/>
      <c r="DR25" s="86"/>
      <c r="DS25" s="86"/>
      <c r="DT25" s="86"/>
      <c r="DU25" s="86"/>
      <c r="DV25" s="86"/>
      <c r="DW25" s="86"/>
      <c r="DX25" s="86"/>
      <c r="DY25" s="86"/>
      <c r="DZ25" s="86"/>
      <c r="EA25" s="86"/>
      <c r="EB25" s="86"/>
      <c r="EC25" s="86"/>
      <c r="ED25" s="86"/>
      <c r="EE25" s="86"/>
      <c r="EF25" s="86"/>
      <c r="EG25" s="86"/>
      <c r="EH25" s="86"/>
      <c r="EI25" s="86"/>
      <c r="EJ25" s="86"/>
      <c r="EK25" s="86"/>
      <c r="EL25" s="86"/>
      <c r="EM25" s="86"/>
      <c r="EN25" s="86"/>
      <c r="EO25" s="86"/>
      <c r="EP25" s="86"/>
      <c r="EQ25" s="86"/>
      <c r="ER25" s="86"/>
      <c r="ES25" s="86"/>
      <c r="ET25" s="86"/>
      <c r="EU25" s="86"/>
      <c r="EV25" s="86"/>
      <c r="EW25" s="86"/>
      <c r="EX25" s="86"/>
      <c r="EY25" s="86"/>
      <c r="EZ25" s="86"/>
      <c r="FA25" s="86"/>
      <c r="FB25" s="86"/>
      <c r="FC25" s="86"/>
      <c r="FD25" s="86"/>
      <c r="FE25" s="86"/>
      <c r="FF25" s="86"/>
      <c r="FG25" s="86"/>
      <c r="FH25" s="86"/>
      <c r="FI25" s="86"/>
      <c r="FJ25" s="86"/>
      <c r="FK25" s="86"/>
      <c r="FL25" s="86"/>
      <c r="FM25" s="86"/>
      <c r="FN25" s="86"/>
      <c r="FO25" s="86"/>
      <c r="FP25" s="86"/>
      <c r="FQ25" s="86"/>
      <c r="FR25" s="86"/>
      <c r="FS25" s="86"/>
      <c r="FT25" s="86"/>
      <c r="FU25" s="86"/>
      <c r="FV25" s="86"/>
      <c r="FW25" s="86"/>
      <c r="FX25" s="86"/>
      <c r="FY25" s="86"/>
      <c r="FZ25" s="86"/>
      <c r="GA25" s="86"/>
      <c r="GB25" s="86"/>
      <c r="GC25" s="86"/>
      <c r="GD25" s="86"/>
      <c r="GE25" s="86"/>
      <c r="GF25" s="86"/>
      <c r="GG25" s="86"/>
      <c r="GH25" s="86"/>
      <c r="GI25" s="86"/>
      <c r="GJ25" s="86"/>
      <c r="GK25" s="86"/>
      <c r="GL25" s="86"/>
      <c r="GM25" s="86"/>
      <c r="GN25" s="86"/>
      <c r="GO25" s="86"/>
      <c r="GP25" s="86"/>
      <c r="GQ25" s="86"/>
      <c r="GR25" s="86"/>
      <c r="GS25" s="86"/>
      <c r="GT25" s="86"/>
      <c r="GU25" s="86"/>
      <c r="GV25" s="86"/>
      <c r="GW25" s="86"/>
      <c r="GX25" s="86"/>
      <c r="GY25" s="86"/>
      <c r="GZ25" s="86"/>
      <c r="HA25" s="86"/>
      <c r="HB25" s="86"/>
      <c r="HC25" s="86"/>
      <c r="HD25" s="86"/>
      <c r="HE25" s="86"/>
      <c r="HF25" s="86"/>
      <c r="HG25" s="86"/>
      <c r="HH25" s="86"/>
      <c r="HI25" s="86"/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6"/>
      <c r="HU25" s="86"/>
      <c r="HV25" s="86"/>
      <c r="HW25" s="86"/>
      <c r="HX25" s="86"/>
      <c r="HY25" s="86"/>
      <c r="HZ25" s="86"/>
      <c r="IA25" s="86"/>
      <c r="IB25" s="86"/>
      <c r="IC25" s="86"/>
      <c r="ID25" s="86"/>
      <c r="IE25" s="86"/>
      <c r="IF25" s="86"/>
      <c r="IG25" s="86"/>
      <c r="IH25" s="86"/>
      <c r="II25" s="86"/>
      <c r="IJ25" s="86"/>
      <c r="IK25" s="86"/>
      <c r="IL25" s="86"/>
      <c r="IM25" s="86"/>
      <c r="IN25" s="86"/>
      <c r="IO25" s="86"/>
      <c r="IP25" s="86"/>
      <c r="IQ25" s="86"/>
      <c r="IR25" s="86"/>
      <c r="IS25" s="86"/>
      <c r="IT25" s="86"/>
      <c r="IU25" s="86"/>
      <c r="IV25" s="86"/>
      <c r="IW25" s="86"/>
    </row>
    <row r="26" spans="1:257" s="204" customFormat="1" ht="18.75" customHeight="1" x14ac:dyDescent="0.3">
      <c r="A26" s="86"/>
      <c r="B26" s="86"/>
      <c r="C26" s="86"/>
      <c r="D26" s="88"/>
      <c r="E26" s="86"/>
      <c r="F26" s="86"/>
      <c r="G26" s="88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6"/>
      <c r="CD26" s="86"/>
      <c r="CE26" s="86"/>
      <c r="CF26" s="86"/>
      <c r="CG26" s="86"/>
      <c r="CH26" s="86"/>
      <c r="CI26" s="86"/>
      <c r="CJ26" s="86"/>
      <c r="CK26" s="86"/>
      <c r="CL26" s="86"/>
      <c r="CM26" s="86"/>
      <c r="CN26" s="86"/>
      <c r="CO26" s="86"/>
      <c r="CP26" s="86"/>
      <c r="CQ26" s="86"/>
      <c r="CR26" s="86"/>
      <c r="CS26" s="86"/>
      <c r="CT26" s="86"/>
      <c r="CU26" s="86"/>
      <c r="CV26" s="86"/>
      <c r="CW26" s="86"/>
      <c r="CX26" s="86"/>
      <c r="CY26" s="86"/>
      <c r="CZ26" s="86"/>
      <c r="DA26" s="86"/>
      <c r="DB26" s="86"/>
      <c r="DC26" s="86"/>
      <c r="DD26" s="86"/>
      <c r="DE26" s="86"/>
      <c r="DF26" s="86"/>
      <c r="DG26" s="86"/>
      <c r="DH26" s="86"/>
      <c r="DI26" s="86"/>
      <c r="DJ26" s="86"/>
      <c r="DK26" s="86"/>
      <c r="DL26" s="86"/>
      <c r="DM26" s="86"/>
      <c r="DN26" s="86"/>
      <c r="DO26" s="86"/>
      <c r="DP26" s="86"/>
      <c r="DQ26" s="86"/>
      <c r="DR26" s="86"/>
      <c r="DS26" s="86"/>
      <c r="DT26" s="86"/>
      <c r="DU26" s="86"/>
      <c r="DV26" s="86"/>
      <c r="DW26" s="86"/>
      <c r="DX26" s="86"/>
      <c r="DY26" s="86"/>
      <c r="DZ26" s="86"/>
      <c r="EA26" s="86"/>
      <c r="EB26" s="86"/>
      <c r="EC26" s="86"/>
      <c r="ED26" s="86"/>
      <c r="EE26" s="86"/>
      <c r="EF26" s="86"/>
      <c r="EG26" s="86"/>
      <c r="EH26" s="86"/>
      <c r="EI26" s="86"/>
      <c r="EJ26" s="86"/>
      <c r="EK26" s="86"/>
      <c r="EL26" s="86"/>
      <c r="EM26" s="86"/>
      <c r="EN26" s="86"/>
      <c r="EO26" s="86"/>
      <c r="EP26" s="86"/>
      <c r="EQ26" s="86"/>
      <c r="ER26" s="86"/>
      <c r="ES26" s="86"/>
      <c r="ET26" s="86"/>
      <c r="EU26" s="86"/>
      <c r="EV26" s="86"/>
      <c r="EW26" s="86"/>
      <c r="EX26" s="86"/>
      <c r="EY26" s="86"/>
      <c r="EZ26" s="86"/>
      <c r="FA26" s="86"/>
      <c r="FB26" s="86"/>
      <c r="FC26" s="86"/>
      <c r="FD26" s="86"/>
      <c r="FE26" s="86"/>
      <c r="FF26" s="86"/>
      <c r="FG26" s="86"/>
      <c r="FH26" s="86"/>
      <c r="FI26" s="86"/>
      <c r="FJ26" s="86"/>
      <c r="FK26" s="86"/>
      <c r="FL26" s="86"/>
      <c r="FM26" s="86"/>
      <c r="FN26" s="86"/>
      <c r="FO26" s="86"/>
      <c r="FP26" s="86"/>
      <c r="FQ26" s="86"/>
      <c r="FR26" s="86"/>
      <c r="FS26" s="86"/>
      <c r="FT26" s="86"/>
      <c r="FU26" s="86"/>
      <c r="FV26" s="86"/>
      <c r="FW26" s="86"/>
      <c r="FX26" s="86"/>
      <c r="FY26" s="86"/>
      <c r="FZ26" s="86"/>
      <c r="GA26" s="86"/>
      <c r="GB26" s="86"/>
      <c r="GC26" s="86"/>
      <c r="GD26" s="86"/>
      <c r="GE26" s="86"/>
      <c r="GF26" s="86"/>
      <c r="GG26" s="86"/>
      <c r="GH26" s="86"/>
      <c r="GI26" s="86"/>
      <c r="GJ26" s="86"/>
      <c r="GK26" s="86"/>
      <c r="GL26" s="86"/>
      <c r="GM26" s="86"/>
      <c r="GN26" s="86"/>
      <c r="GO26" s="86"/>
      <c r="GP26" s="86"/>
      <c r="GQ26" s="86"/>
      <c r="GR26" s="86"/>
      <c r="GS26" s="86"/>
      <c r="GT26" s="86"/>
      <c r="GU26" s="86"/>
      <c r="GV26" s="86"/>
      <c r="GW26" s="86"/>
      <c r="GX26" s="86"/>
      <c r="GY26" s="86"/>
      <c r="GZ26" s="86"/>
      <c r="HA26" s="86"/>
      <c r="HB26" s="86"/>
      <c r="HC26" s="86"/>
      <c r="HD26" s="86"/>
      <c r="HE26" s="86"/>
      <c r="HF26" s="86"/>
      <c r="HG26" s="86"/>
      <c r="HH26" s="86"/>
      <c r="HI26" s="86"/>
      <c r="HJ26" s="86"/>
      <c r="HK26" s="86"/>
      <c r="HL26" s="86"/>
      <c r="HM26" s="86"/>
      <c r="HN26" s="86"/>
      <c r="HO26" s="86"/>
      <c r="HP26" s="86"/>
      <c r="HQ26" s="86"/>
      <c r="HR26" s="86"/>
      <c r="HS26" s="86"/>
      <c r="HT26" s="86"/>
      <c r="HU26" s="86"/>
      <c r="HV26" s="86"/>
      <c r="HW26" s="86"/>
      <c r="HX26" s="86"/>
      <c r="HY26" s="86"/>
      <c r="HZ26" s="86"/>
      <c r="IA26" s="86"/>
      <c r="IB26" s="86"/>
      <c r="IC26" s="86"/>
      <c r="ID26" s="86"/>
      <c r="IE26" s="86"/>
      <c r="IF26" s="86"/>
      <c r="IG26" s="86"/>
      <c r="IH26" s="86"/>
      <c r="II26" s="86"/>
      <c r="IJ26" s="86"/>
      <c r="IK26" s="86"/>
      <c r="IL26" s="86"/>
      <c r="IM26" s="86"/>
      <c r="IN26" s="86"/>
      <c r="IO26" s="86"/>
      <c r="IP26" s="86"/>
      <c r="IQ26" s="86"/>
      <c r="IR26" s="86"/>
      <c r="IS26" s="86"/>
      <c r="IT26" s="86"/>
      <c r="IU26" s="86"/>
      <c r="IV26" s="86"/>
      <c r="IW26" s="86"/>
    </row>
    <row r="27" spans="1:257" s="204" customFormat="1" ht="18.75" customHeight="1" x14ac:dyDescent="0.3">
      <c r="A27" s="86"/>
      <c r="B27" s="86"/>
      <c r="C27" s="86"/>
      <c r="D27" s="88"/>
      <c r="E27" s="86"/>
      <c r="F27" s="86"/>
      <c r="G27" s="88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6"/>
      <c r="CA27" s="86"/>
      <c r="CB27" s="86"/>
      <c r="CC27" s="86"/>
      <c r="CD27" s="86"/>
      <c r="CE27" s="86"/>
      <c r="CF27" s="86"/>
      <c r="CG27" s="86"/>
      <c r="CH27" s="86"/>
      <c r="CI27" s="86"/>
      <c r="CJ27" s="86"/>
      <c r="CK27" s="86"/>
      <c r="CL27" s="86"/>
      <c r="CM27" s="86"/>
      <c r="CN27" s="86"/>
      <c r="CO27" s="86"/>
      <c r="CP27" s="86"/>
      <c r="CQ27" s="86"/>
      <c r="CR27" s="86"/>
      <c r="CS27" s="86"/>
      <c r="CT27" s="86"/>
      <c r="CU27" s="86"/>
      <c r="CV27" s="86"/>
      <c r="CW27" s="86"/>
      <c r="CX27" s="86"/>
      <c r="CY27" s="86"/>
      <c r="CZ27" s="86"/>
      <c r="DA27" s="86"/>
      <c r="DB27" s="86"/>
      <c r="DC27" s="86"/>
      <c r="DD27" s="86"/>
      <c r="DE27" s="86"/>
      <c r="DF27" s="86"/>
      <c r="DG27" s="86"/>
      <c r="DH27" s="86"/>
      <c r="DI27" s="86"/>
      <c r="DJ27" s="86"/>
      <c r="DK27" s="86"/>
      <c r="DL27" s="86"/>
      <c r="DM27" s="86"/>
      <c r="DN27" s="86"/>
      <c r="DO27" s="86"/>
      <c r="DP27" s="86"/>
      <c r="DQ27" s="86"/>
      <c r="DR27" s="86"/>
      <c r="DS27" s="86"/>
      <c r="DT27" s="86"/>
      <c r="DU27" s="86"/>
      <c r="DV27" s="86"/>
      <c r="DW27" s="86"/>
      <c r="DX27" s="86"/>
      <c r="DY27" s="86"/>
      <c r="DZ27" s="86"/>
      <c r="EA27" s="86"/>
      <c r="EB27" s="86"/>
      <c r="EC27" s="86"/>
      <c r="ED27" s="86"/>
      <c r="EE27" s="86"/>
      <c r="EF27" s="86"/>
      <c r="EG27" s="86"/>
      <c r="EH27" s="86"/>
      <c r="EI27" s="86"/>
      <c r="EJ27" s="86"/>
      <c r="EK27" s="86"/>
      <c r="EL27" s="86"/>
      <c r="EM27" s="86"/>
      <c r="EN27" s="86"/>
      <c r="EO27" s="86"/>
      <c r="EP27" s="86"/>
      <c r="EQ27" s="86"/>
      <c r="ER27" s="86"/>
      <c r="ES27" s="86"/>
      <c r="ET27" s="86"/>
      <c r="EU27" s="86"/>
      <c r="EV27" s="86"/>
      <c r="EW27" s="86"/>
      <c r="EX27" s="86"/>
      <c r="EY27" s="86"/>
      <c r="EZ27" s="86"/>
      <c r="FA27" s="86"/>
      <c r="FB27" s="86"/>
      <c r="FC27" s="86"/>
      <c r="FD27" s="86"/>
      <c r="FE27" s="86"/>
      <c r="FF27" s="86"/>
      <c r="FG27" s="86"/>
      <c r="FH27" s="86"/>
      <c r="FI27" s="86"/>
      <c r="FJ27" s="86"/>
      <c r="FK27" s="86"/>
      <c r="FL27" s="86"/>
      <c r="FM27" s="86"/>
      <c r="FN27" s="86"/>
      <c r="FO27" s="86"/>
      <c r="FP27" s="86"/>
      <c r="FQ27" s="86"/>
      <c r="FR27" s="86"/>
      <c r="FS27" s="86"/>
      <c r="FT27" s="86"/>
      <c r="FU27" s="86"/>
      <c r="FV27" s="86"/>
      <c r="FW27" s="86"/>
      <c r="FX27" s="86"/>
      <c r="FY27" s="86"/>
      <c r="FZ27" s="86"/>
      <c r="GA27" s="86"/>
      <c r="GB27" s="86"/>
      <c r="GC27" s="86"/>
      <c r="GD27" s="86"/>
      <c r="GE27" s="86"/>
      <c r="GF27" s="86"/>
      <c r="GG27" s="86"/>
      <c r="GH27" s="86"/>
      <c r="GI27" s="86"/>
      <c r="GJ27" s="86"/>
      <c r="GK27" s="86"/>
      <c r="GL27" s="86"/>
      <c r="GM27" s="86"/>
      <c r="GN27" s="86"/>
      <c r="GO27" s="86"/>
      <c r="GP27" s="86"/>
      <c r="GQ27" s="86"/>
      <c r="GR27" s="86"/>
      <c r="GS27" s="86"/>
      <c r="GT27" s="86"/>
      <c r="GU27" s="86"/>
      <c r="GV27" s="86"/>
      <c r="GW27" s="86"/>
      <c r="GX27" s="86"/>
      <c r="GY27" s="86"/>
      <c r="GZ27" s="86"/>
      <c r="HA27" s="86"/>
      <c r="HB27" s="86"/>
      <c r="HC27" s="86"/>
      <c r="HD27" s="86"/>
      <c r="HE27" s="86"/>
      <c r="HF27" s="86"/>
      <c r="HG27" s="86"/>
      <c r="HH27" s="86"/>
      <c r="HI27" s="86"/>
      <c r="HJ27" s="86"/>
      <c r="HK27" s="86"/>
      <c r="HL27" s="86"/>
      <c r="HM27" s="86"/>
      <c r="HN27" s="86"/>
      <c r="HO27" s="86"/>
      <c r="HP27" s="86"/>
      <c r="HQ27" s="86"/>
      <c r="HR27" s="86"/>
      <c r="HS27" s="86"/>
      <c r="HT27" s="86"/>
      <c r="HU27" s="86"/>
      <c r="HV27" s="86"/>
      <c r="HW27" s="86"/>
      <c r="HX27" s="86"/>
      <c r="HY27" s="86"/>
      <c r="HZ27" s="86"/>
      <c r="IA27" s="86"/>
      <c r="IB27" s="86"/>
      <c r="IC27" s="86"/>
      <c r="ID27" s="86"/>
      <c r="IE27" s="86"/>
      <c r="IF27" s="86"/>
      <c r="IG27" s="86"/>
      <c r="IH27" s="86"/>
      <c r="II27" s="86"/>
      <c r="IJ27" s="86"/>
      <c r="IK27" s="86"/>
      <c r="IL27" s="86"/>
      <c r="IM27" s="86"/>
      <c r="IN27" s="86"/>
      <c r="IO27" s="86"/>
      <c r="IP27" s="86"/>
      <c r="IQ27" s="86"/>
      <c r="IR27" s="86"/>
      <c r="IS27" s="86"/>
      <c r="IT27" s="86"/>
      <c r="IU27" s="86"/>
      <c r="IV27" s="86"/>
      <c r="IW27" s="86"/>
    </row>
    <row r="28" spans="1:257" s="204" customFormat="1" ht="18.75" customHeight="1" x14ac:dyDescent="0.3">
      <c r="A28" s="86"/>
      <c r="B28" s="86"/>
      <c r="C28" s="86"/>
      <c r="D28" s="88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  <c r="CC28" s="86"/>
      <c r="CD28" s="86"/>
      <c r="CE28" s="86"/>
      <c r="CF28" s="86"/>
      <c r="CG28" s="86"/>
      <c r="CH28" s="86"/>
      <c r="CI28" s="86"/>
      <c r="CJ28" s="86"/>
      <c r="CK28" s="86"/>
      <c r="CL28" s="86"/>
      <c r="CM28" s="86"/>
      <c r="CN28" s="86"/>
      <c r="CO28" s="86"/>
      <c r="CP28" s="86"/>
      <c r="CQ28" s="86"/>
      <c r="CR28" s="86"/>
      <c r="CS28" s="86"/>
      <c r="CT28" s="86"/>
      <c r="CU28" s="86"/>
      <c r="CV28" s="86"/>
      <c r="CW28" s="86"/>
      <c r="CX28" s="86"/>
      <c r="CY28" s="86"/>
      <c r="CZ28" s="86"/>
      <c r="DA28" s="86"/>
      <c r="DB28" s="86"/>
      <c r="DC28" s="86"/>
      <c r="DD28" s="86"/>
      <c r="DE28" s="86"/>
      <c r="DF28" s="86"/>
      <c r="DG28" s="86"/>
      <c r="DH28" s="86"/>
      <c r="DI28" s="86"/>
      <c r="DJ28" s="86"/>
      <c r="DK28" s="86"/>
      <c r="DL28" s="86"/>
      <c r="DM28" s="86"/>
      <c r="DN28" s="86"/>
      <c r="DO28" s="86"/>
      <c r="DP28" s="86"/>
      <c r="DQ28" s="86"/>
      <c r="DR28" s="86"/>
      <c r="DS28" s="86"/>
      <c r="DT28" s="86"/>
      <c r="DU28" s="86"/>
      <c r="DV28" s="86"/>
      <c r="DW28" s="86"/>
      <c r="DX28" s="86"/>
      <c r="DY28" s="86"/>
      <c r="DZ28" s="86"/>
      <c r="EA28" s="86"/>
      <c r="EB28" s="86"/>
      <c r="EC28" s="86"/>
      <c r="ED28" s="86"/>
      <c r="EE28" s="86"/>
      <c r="EF28" s="86"/>
      <c r="EG28" s="86"/>
      <c r="EH28" s="86"/>
      <c r="EI28" s="86"/>
      <c r="EJ28" s="86"/>
      <c r="EK28" s="86"/>
      <c r="EL28" s="86"/>
      <c r="EM28" s="86"/>
      <c r="EN28" s="86"/>
      <c r="EO28" s="86"/>
      <c r="EP28" s="86"/>
      <c r="EQ28" s="86"/>
      <c r="ER28" s="86"/>
      <c r="ES28" s="86"/>
      <c r="ET28" s="86"/>
      <c r="EU28" s="86"/>
      <c r="EV28" s="86"/>
      <c r="EW28" s="86"/>
      <c r="EX28" s="86"/>
      <c r="EY28" s="86"/>
      <c r="EZ28" s="86"/>
      <c r="FA28" s="86"/>
      <c r="FB28" s="86"/>
      <c r="FC28" s="86"/>
      <c r="FD28" s="86"/>
      <c r="FE28" s="86"/>
      <c r="FF28" s="86"/>
      <c r="FG28" s="86"/>
      <c r="FH28" s="86"/>
      <c r="FI28" s="86"/>
      <c r="FJ28" s="86"/>
      <c r="FK28" s="86"/>
      <c r="FL28" s="86"/>
      <c r="FM28" s="86"/>
      <c r="FN28" s="86"/>
      <c r="FO28" s="86"/>
      <c r="FP28" s="86"/>
      <c r="FQ28" s="86"/>
      <c r="FR28" s="86"/>
      <c r="FS28" s="86"/>
      <c r="FT28" s="86"/>
      <c r="FU28" s="86"/>
      <c r="FV28" s="86"/>
      <c r="FW28" s="86"/>
      <c r="FX28" s="86"/>
      <c r="FY28" s="86"/>
      <c r="FZ28" s="86"/>
      <c r="GA28" s="86"/>
      <c r="GB28" s="86"/>
      <c r="GC28" s="86"/>
      <c r="GD28" s="86"/>
      <c r="GE28" s="86"/>
      <c r="GF28" s="86"/>
      <c r="GG28" s="86"/>
      <c r="GH28" s="86"/>
      <c r="GI28" s="86"/>
      <c r="GJ28" s="86"/>
      <c r="GK28" s="86"/>
      <c r="GL28" s="86"/>
      <c r="GM28" s="86"/>
      <c r="GN28" s="86"/>
      <c r="GO28" s="86"/>
      <c r="GP28" s="86"/>
      <c r="GQ28" s="86"/>
      <c r="GR28" s="86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  <c r="IJ28" s="86"/>
      <c r="IK28" s="86"/>
      <c r="IL28" s="86"/>
      <c r="IM28" s="86"/>
      <c r="IN28" s="86"/>
      <c r="IO28" s="86"/>
      <c r="IP28" s="86"/>
      <c r="IQ28" s="86"/>
      <c r="IR28" s="86"/>
      <c r="IS28" s="86"/>
      <c r="IT28" s="86"/>
      <c r="IU28" s="86"/>
      <c r="IV28" s="86"/>
      <c r="IW28" s="86"/>
    </row>
    <row r="29" spans="1:257" s="204" customFormat="1" x14ac:dyDescent="0.3">
      <c r="A29" s="86"/>
      <c r="B29" s="86"/>
      <c r="C29" s="86"/>
      <c r="D29" s="88"/>
      <c r="E29" s="86"/>
      <c r="F29" s="90"/>
      <c r="G29" s="90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BO29" s="86"/>
      <c r="BP29" s="86"/>
      <c r="BQ29" s="86"/>
      <c r="BR29" s="86"/>
      <c r="BS29" s="86"/>
      <c r="BT29" s="86"/>
      <c r="BU29" s="86"/>
      <c r="BV29" s="86"/>
      <c r="BW29" s="86"/>
      <c r="BX29" s="86"/>
      <c r="BY29" s="86"/>
      <c r="BZ29" s="86"/>
      <c r="CA29" s="86"/>
      <c r="CB29" s="86"/>
      <c r="CC29" s="86"/>
      <c r="CD29" s="86"/>
      <c r="CE29" s="86"/>
      <c r="CF29" s="86"/>
      <c r="CG29" s="86"/>
      <c r="CH29" s="86"/>
      <c r="CI29" s="86"/>
      <c r="CJ29" s="86"/>
      <c r="CK29" s="86"/>
      <c r="CL29" s="86"/>
      <c r="CM29" s="86"/>
      <c r="CN29" s="86"/>
      <c r="CO29" s="86"/>
      <c r="CP29" s="86"/>
      <c r="CQ29" s="86"/>
      <c r="CR29" s="86"/>
      <c r="CS29" s="86"/>
      <c r="CT29" s="86"/>
      <c r="CU29" s="86"/>
      <c r="CV29" s="86"/>
      <c r="CW29" s="86"/>
      <c r="CX29" s="86"/>
      <c r="CY29" s="86"/>
      <c r="CZ29" s="86"/>
      <c r="DA29" s="86"/>
      <c r="DB29" s="86"/>
      <c r="DC29" s="86"/>
      <c r="DD29" s="86"/>
      <c r="DE29" s="86"/>
      <c r="DF29" s="86"/>
      <c r="DG29" s="86"/>
      <c r="DH29" s="86"/>
      <c r="DI29" s="86"/>
      <c r="DJ29" s="86"/>
      <c r="DK29" s="86"/>
      <c r="DL29" s="86"/>
      <c r="DM29" s="86"/>
      <c r="DN29" s="86"/>
      <c r="DO29" s="86"/>
      <c r="DP29" s="86"/>
      <c r="DQ29" s="86"/>
      <c r="DR29" s="86"/>
      <c r="DS29" s="86"/>
      <c r="DT29" s="86"/>
      <c r="DU29" s="86"/>
      <c r="DV29" s="86"/>
      <c r="DW29" s="86"/>
      <c r="DX29" s="86"/>
      <c r="DY29" s="86"/>
      <c r="DZ29" s="86"/>
      <c r="EA29" s="86"/>
      <c r="EB29" s="86"/>
      <c r="EC29" s="86"/>
      <c r="ED29" s="86"/>
      <c r="EE29" s="86"/>
      <c r="EF29" s="86"/>
      <c r="EG29" s="86"/>
      <c r="EH29" s="86"/>
      <c r="EI29" s="86"/>
      <c r="EJ29" s="86"/>
      <c r="EK29" s="86"/>
      <c r="EL29" s="86"/>
      <c r="EM29" s="86"/>
      <c r="EN29" s="86"/>
      <c r="EO29" s="86"/>
      <c r="EP29" s="86"/>
      <c r="EQ29" s="86"/>
      <c r="ER29" s="86"/>
      <c r="ES29" s="86"/>
      <c r="ET29" s="86"/>
      <c r="EU29" s="86"/>
      <c r="EV29" s="86"/>
      <c r="EW29" s="86"/>
      <c r="EX29" s="86"/>
      <c r="EY29" s="86"/>
      <c r="EZ29" s="86"/>
      <c r="FA29" s="86"/>
      <c r="FB29" s="86"/>
      <c r="FC29" s="86"/>
      <c r="FD29" s="86"/>
      <c r="FE29" s="86"/>
      <c r="FF29" s="86"/>
      <c r="FG29" s="86"/>
      <c r="FH29" s="86"/>
      <c r="FI29" s="86"/>
      <c r="FJ29" s="86"/>
      <c r="FK29" s="86"/>
      <c r="FL29" s="86"/>
      <c r="FM29" s="86"/>
      <c r="FN29" s="86"/>
      <c r="FO29" s="86"/>
      <c r="FP29" s="86"/>
      <c r="FQ29" s="86"/>
      <c r="FR29" s="86"/>
      <c r="FS29" s="86"/>
      <c r="FT29" s="86"/>
      <c r="FU29" s="86"/>
      <c r="FV29" s="86"/>
      <c r="FW29" s="86"/>
      <c r="FX29" s="86"/>
      <c r="FY29" s="86"/>
      <c r="FZ29" s="86"/>
      <c r="GA29" s="86"/>
      <c r="GB29" s="86"/>
      <c r="GC29" s="86"/>
      <c r="GD29" s="86"/>
      <c r="GE29" s="86"/>
      <c r="GF29" s="86"/>
      <c r="GG29" s="86"/>
      <c r="GH29" s="86"/>
      <c r="GI29" s="86"/>
      <c r="GJ29" s="86"/>
      <c r="GK29" s="86"/>
      <c r="GL29" s="86"/>
      <c r="GM29" s="86"/>
      <c r="GN29" s="86"/>
      <c r="GO29" s="86"/>
      <c r="GP29" s="86"/>
      <c r="GQ29" s="86"/>
      <c r="GR29" s="86"/>
      <c r="GS29" s="86"/>
      <c r="GT29" s="86"/>
      <c r="GU29" s="86"/>
      <c r="GV29" s="86"/>
      <c r="GW29" s="86"/>
      <c r="GX29" s="86"/>
      <c r="GY29" s="86"/>
      <c r="GZ29" s="86"/>
      <c r="HA29" s="86"/>
      <c r="HB29" s="86"/>
      <c r="HC29" s="86"/>
      <c r="HD29" s="86"/>
      <c r="HE29" s="86"/>
      <c r="HF29" s="86"/>
      <c r="HG29" s="86"/>
      <c r="HH29" s="86"/>
      <c r="HI29" s="86"/>
      <c r="HJ29" s="86"/>
      <c r="HK29" s="86"/>
      <c r="HL29" s="86"/>
      <c r="HM29" s="86"/>
      <c r="HN29" s="86"/>
      <c r="HO29" s="86"/>
      <c r="HP29" s="86"/>
      <c r="HQ29" s="86"/>
      <c r="HR29" s="86"/>
      <c r="HS29" s="86"/>
      <c r="HT29" s="86"/>
      <c r="HU29" s="86"/>
      <c r="HV29" s="86"/>
      <c r="HW29" s="86"/>
      <c r="HX29" s="86"/>
      <c r="HY29" s="86"/>
      <c r="HZ29" s="86"/>
      <c r="IA29" s="86"/>
      <c r="IB29" s="86"/>
      <c r="IC29" s="86"/>
      <c r="ID29" s="86"/>
      <c r="IE29" s="86"/>
      <c r="IF29" s="86"/>
      <c r="IG29" s="86"/>
      <c r="IH29" s="86"/>
      <c r="II29" s="86"/>
      <c r="IJ29" s="86"/>
      <c r="IK29" s="86"/>
      <c r="IL29" s="86"/>
      <c r="IM29" s="86"/>
      <c r="IN29" s="86"/>
      <c r="IO29" s="86"/>
      <c r="IP29" s="86"/>
      <c r="IQ29" s="86"/>
      <c r="IR29" s="86"/>
      <c r="IS29" s="86"/>
      <c r="IT29" s="86"/>
      <c r="IU29" s="86"/>
      <c r="IV29" s="86"/>
      <c r="IW29" s="86"/>
    </row>
    <row r="30" spans="1:257" s="204" customFormat="1" x14ac:dyDescent="0.3">
      <c r="A30" s="86"/>
      <c r="B30" s="86"/>
      <c r="C30" s="86"/>
      <c r="D30" s="88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86"/>
      <c r="CJ30" s="86"/>
      <c r="CK30" s="86"/>
      <c r="CL30" s="86"/>
      <c r="CM30" s="86"/>
      <c r="CN30" s="86"/>
      <c r="CO30" s="86"/>
      <c r="CP30" s="86"/>
      <c r="CQ30" s="86"/>
      <c r="CR30" s="86"/>
      <c r="CS30" s="86"/>
      <c r="CT30" s="86"/>
      <c r="CU30" s="86"/>
      <c r="CV30" s="86"/>
      <c r="CW30" s="86"/>
      <c r="CX30" s="86"/>
      <c r="CY30" s="86"/>
      <c r="CZ30" s="86"/>
      <c r="DA30" s="86"/>
      <c r="DB30" s="86"/>
      <c r="DC30" s="86"/>
      <c r="DD30" s="86"/>
      <c r="DE30" s="86"/>
      <c r="DF30" s="86"/>
      <c r="DG30" s="86"/>
      <c r="DH30" s="86"/>
      <c r="DI30" s="86"/>
      <c r="DJ30" s="86"/>
      <c r="DK30" s="86"/>
      <c r="DL30" s="86"/>
      <c r="DM30" s="86"/>
      <c r="DN30" s="86"/>
      <c r="DO30" s="86"/>
      <c r="DP30" s="86"/>
      <c r="DQ30" s="86"/>
      <c r="DR30" s="86"/>
      <c r="DS30" s="86"/>
      <c r="DT30" s="86"/>
      <c r="DU30" s="86"/>
      <c r="DV30" s="86"/>
      <c r="DW30" s="86"/>
      <c r="DX30" s="86"/>
      <c r="DY30" s="86"/>
      <c r="DZ30" s="86"/>
      <c r="EA30" s="86"/>
      <c r="EB30" s="86"/>
      <c r="EC30" s="86"/>
      <c r="ED30" s="86"/>
      <c r="EE30" s="86"/>
      <c r="EF30" s="86"/>
      <c r="EG30" s="86"/>
      <c r="EH30" s="86"/>
      <c r="EI30" s="86"/>
      <c r="EJ30" s="86"/>
      <c r="EK30" s="86"/>
      <c r="EL30" s="86"/>
      <c r="EM30" s="86"/>
      <c r="EN30" s="86"/>
      <c r="EO30" s="86"/>
      <c r="EP30" s="86"/>
      <c r="EQ30" s="86"/>
      <c r="ER30" s="86"/>
      <c r="ES30" s="86"/>
      <c r="ET30" s="86"/>
      <c r="EU30" s="86"/>
      <c r="EV30" s="86"/>
      <c r="EW30" s="86"/>
      <c r="EX30" s="86"/>
      <c r="EY30" s="86"/>
      <c r="EZ30" s="86"/>
      <c r="FA30" s="86"/>
      <c r="FB30" s="86"/>
      <c r="FC30" s="86"/>
      <c r="FD30" s="86"/>
      <c r="FE30" s="86"/>
      <c r="FF30" s="86"/>
      <c r="FG30" s="86"/>
      <c r="FH30" s="86"/>
      <c r="FI30" s="86"/>
      <c r="FJ30" s="86"/>
      <c r="FK30" s="86"/>
      <c r="FL30" s="86"/>
      <c r="FM30" s="86"/>
      <c r="FN30" s="86"/>
      <c r="FO30" s="86"/>
      <c r="FP30" s="86"/>
      <c r="FQ30" s="86"/>
      <c r="FR30" s="86"/>
      <c r="FS30" s="86"/>
      <c r="FT30" s="86"/>
      <c r="FU30" s="86"/>
      <c r="FV30" s="86"/>
      <c r="FW30" s="86"/>
      <c r="FX30" s="86"/>
      <c r="FY30" s="86"/>
      <c r="FZ30" s="86"/>
      <c r="GA30" s="86"/>
      <c r="GB30" s="86"/>
      <c r="GC30" s="86"/>
      <c r="GD30" s="86"/>
      <c r="GE30" s="86"/>
      <c r="GF30" s="86"/>
      <c r="GG30" s="86"/>
      <c r="GH30" s="86"/>
      <c r="GI30" s="86"/>
      <c r="GJ30" s="86"/>
      <c r="GK30" s="86"/>
      <c r="GL30" s="86"/>
      <c r="GM30" s="86"/>
      <c r="GN30" s="86"/>
      <c r="GO30" s="86"/>
      <c r="GP30" s="86"/>
      <c r="GQ30" s="86"/>
      <c r="GR30" s="86"/>
      <c r="GS30" s="86"/>
      <c r="GT30" s="86"/>
      <c r="GU30" s="86"/>
      <c r="GV30" s="86"/>
      <c r="GW30" s="86"/>
      <c r="GX30" s="86"/>
      <c r="GY30" s="86"/>
      <c r="GZ30" s="86"/>
      <c r="HA30" s="86"/>
      <c r="HB30" s="86"/>
      <c r="HC30" s="86"/>
      <c r="HD30" s="86"/>
      <c r="HE30" s="86"/>
      <c r="HF30" s="86"/>
      <c r="HG30" s="86"/>
      <c r="HH30" s="86"/>
      <c r="HI30" s="86"/>
      <c r="HJ30" s="86"/>
      <c r="HK30" s="86"/>
      <c r="HL30" s="86"/>
      <c r="HM30" s="86"/>
      <c r="HN30" s="86"/>
      <c r="HO30" s="86"/>
      <c r="HP30" s="86"/>
      <c r="HQ30" s="86"/>
      <c r="HR30" s="86"/>
      <c r="HS30" s="86"/>
      <c r="HT30" s="86"/>
      <c r="HU30" s="86"/>
      <c r="HV30" s="86"/>
      <c r="HW30" s="86"/>
      <c r="HX30" s="86"/>
      <c r="HY30" s="86"/>
      <c r="HZ30" s="86"/>
      <c r="IA30" s="86"/>
      <c r="IB30" s="86"/>
      <c r="IC30" s="86"/>
      <c r="ID30" s="86"/>
      <c r="IE30" s="86"/>
      <c r="IF30" s="86"/>
      <c r="IG30" s="86"/>
      <c r="IH30" s="86"/>
      <c r="II30" s="86"/>
      <c r="IJ30" s="86"/>
      <c r="IK30" s="86"/>
      <c r="IL30" s="86"/>
      <c r="IM30" s="86"/>
      <c r="IN30" s="86"/>
      <c r="IO30" s="86"/>
      <c r="IP30" s="86"/>
      <c r="IQ30" s="86"/>
      <c r="IR30" s="86"/>
      <c r="IS30" s="86"/>
      <c r="IT30" s="86"/>
      <c r="IU30" s="86"/>
      <c r="IV30" s="86"/>
      <c r="IW30" s="86"/>
    </row>
    <row r="31" spans="1:257" s="204" customFormat="1" x14ac:dyDescent="0.3">
      <c r="A31" s="86"/>
      <c r="B31" s="86"/>
      <c r="C31" s="86"/>
      <c r="D31" s="88"/>
      <c r="E31" s="86"/>
      <c r="F31" s="89" t="s">
        <v>35</v>
      </c>
      <c r="G31" s="86"/>
      <c r="H31" s="86"/>
      <c r="I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6"/>
      <c r="CC31" s="86"/>
      <c r="CD31" s="86"/>
      <c r="CE31" s="86"/>
      <c r="CF31" s="86"/>
      <c r="CG31" s="86"/>
      <c r="CH31" s="86"/>
      <c r="CI31" s="86"/>
      <c r="CJ31" s="86"/>
      <c r="CK31" s="86"/>
      <c r="CL31" s="86"/>
      <c r="CM31" s="86"/>
      <c r="CN31" s="86"/>
      <c r="CO31" s="86"/>
      <c r="CP31" s="86"/>
      <c r="CQ31" s="86"/>
      <c r="CR31" s="86"/>
      <c r="CS31" s="86"/>
      <c r="CT31" s="86"/>
      <c r="CU31" s="86"/>
      <c r="CV31" s="86"/>
      <c r="CW31" s="86"/>
      <c r="CX31" s="86"/>
      <c r="CY31" s="86"/>
      <c r="CZ31" s="86"/>
      <c r="DA31" s="86"/>
      <c r="DB31" s="86"/>
      <c r="DC31" s="86"/>
      <c r="DD31" s="86"/>
      <c r="DE31" s="86"/>
      <c r="DF31" s="86"/>
      <c r="DG31" s="86"/>
      <c r="DH31" s="86"/>
      <c r="DI31" s="86"/>
      <c r="DJ31" s="86"/>
      <c r="DK31" s="86"/>
      <c r="DL31" s="86"/>
      <c r="DM31" s="86"/>
      <c r="DN31" s="86"/>
      <c r="DO31" s="86"/>
      <c r="DP31" s="86"/>
      <c r="DQ31" s="86"/>
      <c r="DR31" s="86"/>
      <c r="DS31" s="86"/>
      <c r="DT31" s="86"/>
      <c r="DU31" s="86"/>
      <c r="DV31" s="86"/>
      <c r="DW31" s="86"/>
      <c r="DX31" s="86"/>
      <c r="DY31" s="86"/>
      <c r="DZ31" s="86"/>
      <c r="EA31" s="86"/>
      <c r="EB31" s="86"/>
      <c r="EC31" s="86"/>
      <c r="ED31" s="86"/>
      <c r="EE31" s="86"/>
      <c r="EF31" s="86"/>
      <c r="EG31" s="86"/>
      <c r="EH31" s="86"/>
      <c r="EI31" s="86"/>
      <c r="EJ31" s="86"/>
      <c r="EK31" s="86"/>
      <c r="EL31" s="86"/>
      <c r="EM31" s="86"/>
      <c r="EN31" s="86"/>
      <c r="EO31" s="86"/>
      <c r="EP31" s="86"/>
      <c r="EQ31" s="86"/>
      <c r="ER31" s="86"/>
      <c r="ES31" s="86"/>
      <c r="ET31" s="86"/>
      <c r="EU31" s="86"/>
      <c r="EV31" s="86"/>
      <c r="EW31" s="86"/>
      <c r="EX31" s="86"/>
      <c r="EY31" s="86"/>
      <c r="EZ31" s="86"/>
      <c r="FA31" s="86"/>
      <c r="FB31" s="86"/>
      <c r="FC31" s="86"/>
      <c r="FD31" s="86"/>
      <c r="FE31" s="86"/>
      <c r="FF31" s="86"/>
      <c r="FG31" s="86"/>
      <c r="FH31" s="86"/>
      <c r="FI31" s="86"/>
      <c r="FJ31" s="86"/>
      <c r="FK31" s="86"/>
      <c r="FL31" s="86"/>
      <c r="FM31" s="86"/>
      <c r="FN31" s="86"/>
      <c r="FO31" s="86"/>
      <c r="FP31" s="86"/>
      <c r="FQ31" s="86"/>
      <c r="FR31" s="86"/>
      <c r="FS31" s="86"/>
      <c r="FT31" s="86"/>
      <c r="FU31" s="86"/>
      <c r="FV31" s="86"/>
      <c r="FW31" s="86"/>
      <c r="FX31" s="86"/>
      <c r="FY31" s="86"/>
      <c r="FZ31" s="86"/>
      <c r="GA31" s="86"/>
      <c r="GB31" s="86"/>
      <c r="GC31" s="86"/>
      <c r="GD31" s="86"/>
      <c r="GE31" s="86"/>
      <c r="GF31" s="86"/>
      <c r="GG31" s="86"/>
      <c r="GH31" s="86"/>
      <c r="GI31" s="86"/>
      <c r="GJ31" s="86"/>
      <c r="GK31" s="86"/>
      <c r="GL31" s="86"/>
      <c r="GM31" s="86"/>
      <c r="GN31" s="86"/>
      <c r="GO31" s="86"/>
      <c r="GP31" s="86"/>
      <c r="GQ31" s="86"/>
      <c r="GR31" s="86"/>
      <c r="GS31" s="86"/>
      <c r="GT31" s="86"/>
      <c r="GU31" s="86"/>
      <c r="GV31" s="86"/>
      <c r="GW31" s="86"/>
      <c r="GX31" s="86"/>
      <c r="GY31" s="86"/>
      <c r="GZ31" s="86"/>
      <c r="HA31" s="86"/>
      <c r="HB31" s="86"/>
      <c r="HC31" s="86"/>
      <c r="HD31" s="86"/>
      <c r="HE31" s="86"/>
      <c r="HF31" s="86"/>
      <c r="HG31" s="86"/>
      <c r="HH31" s="86"/>
      <c r="HI31" s="86"/>
      <c r="HJ31" s="86"/>
      <c r="HK31" s="86"/>
      <c r="HL31" s="86"/>
      <c r="HM31" s="86"/>
      <c r="HN31" s="86"/>
      <c r="HO31" s="86"/>
      <c r="HP31" s="86"/>
      <c r="HQ31" s="86"/>
      <c r="HR31" s="86"/>
      <c r="HS31" s="86"/>
      <c r="HT31" s="86"/>
      <c r="HU31" s="86"/>
      <c r="HV31" s="86"/>
      <c r="HW31" s="86"/>
      <c r="HX31" s="86"/>
      <c r="HY31" s="86"/>
      <c r="HZ31" s="86"/>
      <c r="IA31" s="86"/>
      <c r="IB31" s="86"/>
      <c r="IC31" s="86"/>
      <c r="ID31" s="86"/>
      <c r="IE31" s="86"/>
      <c r="IF31" s="86"/>
      <c r="IG31" s="86"/>
      <c r="IH31" s="86"/>
      <c r="II31" s="86"/>
      <c r="IJ31" s="86"/>
      <c r="IK31" s="86"/>
      <c r="IL31" s="86"/>
      <c r="IM31" s="86"/>
      <c r="IN31" s="86"/>
      <c r="IO31" s="86"/>
      <c r="IP31" s="86"/>
      <c r="IQ31" s="86"/>
      <c r="IR31" s="86"/>
      <c r="IS31" s="86"/>
      <c r="IT31" s="86"/>
      <c r="IU31" s="86"/>
      <c r="IV31" s="86"/>
      <c r="IW31" s="86"/>
    </row>
    <row r="32" spans="1:257" s="204" customFormat="1" x14ac:dyDescent="0.3">
      <c r="A32" s="86"/>
      <c r="B32" s="86"/>
      <c r="C32" s="86"/>
      <c r="D32" s="88"/>
      <c r="E32" s="86"/>
      <c r="F32" s="86"/>
      <c r="G32" s="86"/>
      <c r="H32" s="86"/>
      <c r="I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6"/>
      <c r="BQ32" s="86"/>
      <c r="BR32" s="86"/>
      <c r="BS32" s="86"/>
      <c r="BT32" s="86"/>
      <c r="BU32" s="86"/>
      <c r="BV32" s="86"/>
      <c r="BW32" s="86"/>
      <c r="BX32" s="86"/>
      <c r="BY32" s="86"/>
      <c r="BZ32" s="86"/>
      <c r="CA32" s="86"/>
      <c r="CB32" s="86"/>
      <c r="CC32" s="86"/>
      <c r="CD32" s="86"/>
      <c r="CE32" s="86"/>
      <c r="CF32" s="86"/>
      <c r="CG32" s="86"/>
      <c r="CH32" s="86"/>
      <c r="CI32" s="86"/>
      <c r="CJ32" s="86"/>
      <c r="CK32" s="86"/>
      <c r="CL32" s="86"/>
      <c r="CM32" s="86"/>
      <c r="CN32" s="86"/>
      <c r="CO32" s="86"/>
      <c r="CP32" s="86"/>
      <c r="CQ32" s="86"/>
      <c r="CR32" s="86"/>
      <c r="CS32" s="86"/>
      <c r="CT32" s="86"/>
      <c r="CU32" s="86"/>
      <c r="CV32" s="86"/>
      <c r="CW32" s="86"/>
      <c r="CX32" s="86"/>
      <c r="CY32" s="86"/>
      <c r="CZ32" s="86"/>
      <c r="DA32" s="86"/>
      <c r="DB32" s="86"/>
      <c r="DC32" s="86"/>
      <c r="DD32" s="86"/>
      <c r="DE32" s="86"/>
      <c r="DF32" s="86"/>
      <c r="DG32" s="86"/>
      <c r="DH32" s="86"/>
      <c r="DI32" s="86"/>
      <c r="DJ32" s="86"/>
      <c r="DK32" s="86"/>
      <c r="DL32" s="86"/>
      <c r="DM32" s="86"/>
      <c r="DN32" s="86"/>
      <c r="DO32" s="86"/>
      <c r="DP32" s="86"/>
      <c r="DQ32" s="86"/>
      <c r="DR32" s="86"/>
      <c r="DS32" s="86"/>
      <c r="DT32" s="86"/>
      <c r="DU32" s="86"/>
      <c r="DV32" s="86"/>
      <c r="DW32" s="86"/>
      <c r="DX32" s="86"/>
      <c r="DY32" s="86"/>
      <c r="DZ32" s="86"/>
      <c r="EA32" s="86"/>
      <c r="EB32" s="86"/>
      <c r="EC32" s="86"/>
      <c r="ED32" s="86"/>
      <c r="EE32" s="86"/>
      <c r="EF32" s="86"/>
      <c r="EG32" s="86"/>
      <c r="EH32" s="86"/>
      <c r="EI32" s="86"/>
      <c r="EJ32" s="86"/>
      <c r="EK32" s="86"/>
      <c r="EL32" s="86"/>
      <c r="EM32" s="86"/>
      <c r="EN32" s="86"/>
      <c r="EO32" s="86"/>
      <c r="EP32" s="86"/>
      <c r="EQ32" s="86"/>
      <c r="ER32" s="86"/>
      <c r="ES32" s="86"/>
      <c r="ET32" s="86"/>
      <c r="EU32" s="86"/>
      <c r="EV32" s="86"/>
      <c r="EW32" s="86"/>
      <c r="EX32" s="86"/>
      <c r="EY32" s="86"/>
      <c r="EZ32" s="86"/>
      <c r="FA32" s="86"/>
      <c r="FB32" s="86"/>
      <c r="FC32" s="86"/>
      <c r="FD32" s="86"/>
      <c r="FE32" s="86"/>
      <c r="FF32" s="86"/>
      <c r="FG32" s="86"/>
      <c r="FH32" s="86"/>
      <c r="FI32" s="86"/>
      <c r="FJ32" s="86"/>
      <c r="FK32" s="86"/>
      <c r="FL32" s="86"/>
      <c r="FM32" s="86"/>
      <c r="FN32" s="86"/>
      <c r="FO32" s="86"/>
      <c r="FP32" s="86"/>
      <c r="FQ32" s="86"/>
      <c r="FR32" s="86"/>
      <c r="FS32" s="86"/>
      <c r="FT32" s="86"/>
      <c r="FU32" s="86"/>
      <c r="FV32" s="86"/>
      <c r="FW32" s="86"/>
      <c r="FX32" s="86"/>
      <c r="FY32" s="86"/>
      <c r="FZ32" s="86"/>
      <c r="GA32" s="86"/>
      <c r="GB32" s="86"/>
      <c r="GC32" s="86"/>
      <c r="GD32" s="86"/>
      <c r="GE32" s="86"/>
      <c r="GF32" s="86"/>
      <c r="GG32" s="86"/>
      <c r="GH32" s="86"/>
      <c r="GI32" s="86"/>
      <c r="GJ32" s="86"/>
      <c r="GK32" s="86"/>
      <c r="GL32" s="86"/>
      <c r="GM32" s="86"/>
      <c r="GN32" s="86"/>
      <c r="GO32" s="86"/>
      <c r="GP32" s="86"/>
      <c r="GQ32" s="86"/>
      <c r="GR32" s="86"/>
      <c r="GS32" s="86"/>
      <c r="GT32" s="86"/>
      <c r="GU32" s="86"/>
      <c r="GV32" s="86"/>
      <c r="GW32" s="86"/>
      <c r="GX32" s="86"/>
      <c r="GY32" s="86"/>
      <c r="GZ32" s="86"/>
      <c r="HA32" s="86"/>
      <c r="HB32" s="86"/>
      <c r="HC32" s="86"/>
      <c r="HD32" s="86"/>
      <c r="HE32" s="86"/>
      <c r="HF32" s="86"/>
      <c r="HG32" s="86"/>
      <c r="HH32" s="86"/>
      <c r="HI32" s="86"/>
      <c r="HJ32" s="86"/>
      <c r="HK32" s="86"/>
      <c r="HL32" s="86"/>
      <c r="HM32" s="86"/>
      <c r="HN32" s="86"/>
      <c r="HO32" s="86"/>
      <c r="HP32" s="86"/>
      <c r="HQ32" s="86"/>
      <c r="HR32" s="86"/>
      <c r="HS32" s="86"/>
      <c r="HT32" s="86"/>
      <c r="HU32" s="86"/>
      <c r="HV32" s="86"/>
      <c r="HW32" s="86"/>
      <c r="HX32" s="86"/>
      <c r="HY32" s="86"/>
      <c r="HZ32" s="86"/>
      <c r="IA32" s="86"/>
      <c r="IB32" s="86"/>
      <c r="IC32" s="86"/>
      <c r="ID32" s="86"/>
      <c r="IE32" s="86"/>
      <c r="IF32" s="86"/>
      <c r="IG32" s="86"/>
      <c r="IH32" s="86"/>
      <c r="II32" s="86"/>
      <c r="IJ32" s="86"/>
      <c r="IK32" s="86"/>
      <c r="IL32" s="86"/>
      <c r="IM32" s="86"/>
      <c r="IN32" s="86"/>
      <c r="IO32" s="86"/>
      <c r="IP32" s="86"/>
      <c r="IQ32" s="86"/>
      <c r="IR32" s="86"/>
      <c r="IS32" s="86"/>
      <c r="IT32" s="86"/>
      <c r="IU32" s="86"/>
      <c r="IV32" s="86"/>
      <c r="IW32" s="86"/>
    </row>
    <row r="33" spans="1:257" s="204" customFormat="1" x14ac:dyDescent="0.3">
      <c r="A33" s="86"/>
      <c r="B33" s="86"/>
      <c r="C33" s="86"/>
      <c r="D33" s="88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6"/>
      <c r="BX33" s="86"/>
      <c r="BY33" s="86"/>
      <c r="BZ33" s="86"/>
      <c r="CA33" s="86"/>
      <c r="CB33" s="86"/>
      <c r="CC33" s="86"/>
      <c r="CD33" s="86"/>
      <c r="CE33" s="86"/>
      <c r="CF33" s="86"/>
      <c r="CG33" s="86"/>
      <c r="CH33" s="86"/>
      <c r="CI33" s="86"/>
      <c r="CJ33" s="86"/>
      <c r="CK33" s="86"/>
      <c r="CL33" s="86"/>
      <c r="CM33" s="86"/>
      <c r="CN33" s="86"/>
      <c r="CO33" s="86"/>
      <c r="CP33" s="86"/>
      <c r="CQ33" s="86"/>
      <c r="CR33" s="86"/>
      <c r="CS33" s="86"/>
      <c r="CT33" s="86"/>
      <c r="CU33" s="86"/>
      <c r="CV33" s="86"/>
      <c r="CW33" s="86"/>
      <c r="CX33" s="86"/>
      <c r="CY33" s="86"/>
      <c r="CZ33" s="86"/>
      <c r="DA33" s="86"/>
      <c r="DB33" s="86"/>
      <c r="DC33" s="86"/>
      <c r="DD33" s="86"/>
      <c r="DE33" s="86"/>
      <c r="DF33" s="86"/>
      <c r="DG33" s="86"/>
      <c r="DH33" s="86"/>
      <c r="DI33" s="86"/>
      <c r="DJ33" s="86"/>
      <c r="DK33" s="86"/>
      <c r="DL33" s="86"/>
      <c r="DM33" s="86"/>
      <c r="DN33" s="86"/>
      <c r="DO33" s="86"/>
      <c r="DP33" s="86"/>
      <c r="DQ33" s="86"/>
      <c r="DR33" s="86"/>
      <c r="DS33" s="86"/>
      <c r="DT33" s="86"/>
      <c r="DU33" s="86"/>
      <c r="DV33" s="86"/>
      <c r="DW33" s="86"/>
      <c r="DX33" s="86"/>
      <c r="DY33" s="86"/>
      <c r="DZ33" s="86"/>
      <c r="EA33" s="86"/>
      <c r="EB33" s="86"/>
      <c r="EC33" s="86"/>
      <c r="ED33" s="86"/>
      <c r="EE33" s="86"/>
      <c r="EF33" s="86"/>
      <c r="EG33" s="86"/>
      <c r="EH33" s="86"/>
      <c r="EI33" s="86"/>
      <c r="EJ33" s="86"/>
      <c r="EK33" s="86"/>
      <c r="EL33" s="86"/>
      <c r="EM33" s="86"/>
      <c r="EN33" s="86"/>
      <c r="EO33" s="86"/>
      <c r="EP33" s="86"/>
      <c r="EQ33" s="86"/>
      <c r="ER33" s="86"/>
      <c r="ES33" s="86"/>
      <c r="ET33" s="86"/>
      <c r="EU33" s="86"/>
      <c r="EV33" s="86"/>
      <c r="EW33" s="86"/>
      <c r="EX33" s="86"/>
      <c r="EY33" s="86"/>
      <c r="EZ33" s="86"/>
      <c r="FA33" s="86"/>
      <c r="FB33" s="86"/>
      <c r="FC33" s="86"/>
      <c r="FD33" s="86"/>
      <c r="FE33" s="86"/>
      <c r="FF33" s="86"/>
      <c r="FG33" s="86"/>
      <c r="FH33" s="86"/>
      <c r="FI33" s="86"/>
      <c r="FJ33" s="86"/>
      <c r="FK33" s="86"/>
      <c r="FL33" s="86"/>
      <c r="FM33" s="86"/>
      <c r="FN33" s="86"/>
      <c r="FO33" s="86"/>
      <c r="FP33" s="86"/>
      <c r="FQ33" s="86"/>
      <c r="FR33" s="86"/>
      <c r="FS33" s="86"/>
      <c r="FT33" s="86"/>
      <c r="FU33" s="86"/>
      <c r="FV33" s="86"/>
      <c r="FW33" s="86"/>
      <c r="FX33" s="86"/>
      <c r="FY33" s="86"/>
      <c r="FZ33" s="86"/>
      <c r="GA33" s="86"/>
      <c r="GB33" s="86"/>
      <c r="GC33" s="86"/>
      <c r="GD33" s="86"/>
      <c r="GE33" s="86"/>
      <c r="GF33" s="86"/>
      <c r="GG33" s="86"/>
      <c r="GH33" s="86"/>
      <c r="GI33" s="86"/>
      <c r="GJ33" s="86"/>
      <c r="GK33" s="86"/>
      <c r="GL33" s="86"/>
      <c r="GM33" s="86"/>
      <c r="GN33" s="86"/>
      <c r="GO33" s="86"/>
      <c r="GP33" s="86"/>
      <c r="GQ33" s="86"/>
      <c r="GR33" s="86"/>
      <c r="GS33" s="86"/>
      <c r="GT33" s="86"/>
      <c r="GU33" s="86"/>
      <c r="GV33" s="86"/>
      <c r="GW33" s="86"/>
      <c r="GX33" s="86"/>
      <c r="GY33" s="86"/>
      <c r="GZ33" s="86"/>
      <c r="HA33" s="86"/>
      <c r="HB33" s="86"/>
      <c r="HC33" s="86"/>
      <c r="HD33" s="86"/>
      <c r="HE33" s="86"/>
      <c r="HF33" s="86"/>
      <c r="HG33" s="86"/>
      <c r="HH33" s="86"/>
      <c r="HI33" s="86"/>
      <c r="HJ33" s="86"/>
      <c r="HK33" s="86"/>
      <c r="HL33" s="86"/>
      <c r="HM33" s="86"/>
      <c r="HN33" s="86"/>
      <c r="HO33" s="86"/>
      <c r="HP33" s="86"/>
      <c r="HQ33" s="86"/>
      <c r="HR33" s="86"/>
      <c r="HS33" s="86"/>
      <c r="HT33" s="86"/>
      <c r="HU33" s="86"/>
      <c r="HV33" s="86"/>
      <c r="HW33" s="86"/>
      <c r="HX33" s="86"/>
      <c r="HY33" s="86"/>
      <c r="HZ33" s="86"/>
      <c r="IA33" s="86"/>
      <c r="IB33" s="86"/>
      <c r="IC33" s="86"/>
      <c r="ID33" s="86"/>
      <c r="IE33" s="86"/>
      <c r="IF33" s="86"/>
      <c r="IG33" s="86"/>
      <c r="IH33" s="86"/>
      <c r="II33" s="86"/>
      <c r="IJ33" s="86"/>
      <c r="IK33" s="86"/>
      <c r="IL33" s="86"/>
      <c r="IM33" s="86"/>
      <c r="IN33" s="86"/>
      <c r="IO33" s="86"/>
      <c r="IP33" s="86"/>
      <c r="IQ33" s="86"/>
      <c r="IR33" s="86"/>
      <c r="IS33" s="86"/>
      <c r="IT33" s="86"/>
      <c r="IU33" s="86"/>
      <c r="IV33" s="86"/>
      <c r="IW33" s="86"/>
    </row>
    <row r="34" spans="1:257" s="204" customFormat="1" x14ac:dyDescent="0.3">
      <c r="A34" s="86"/>
      <c r="B34" s="92"/>
      <c r="C34" s="86"/>
      <c r="D34" s="88"/>
      <c r="E34" s="86"/>
      <c r="F34" s="86"/>
      <c r="G34" s="86"/>
      <c r="H34" s="86"/>
      <c r="I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86"/>
      <c r="BX34" s="86"/>
      <c r="BY34" s="86"/>
      <c r="BZ34" s="86"/>
      <c r="CA34" s="86"/>
      <c r="CB34" s="86"/>
      <c r="CC34" s="86"/>
      <c r="CD34" s="86"/>
      <c r="CE34" s="86"/>
      <c r="CF34" s="86"/>
      <c r="CG34" s="86"/>
      <c r="CH34" s="86"/>
      <c r="CI34" s="86"/>
      <c r="CJ34" s="86"/>
      <c r="CK34" s="86"/>
      <c r="CL34" s="86"/>
      <c r="CM34" s="86"/>
      <c r="CN34" s="86"/>
      <c r="CO34" s="86"/>
      <c r="CP34" s="86"/>
      <c r="CQ34" s="86"/>
      <c r="CR34" s="86"/>
      <c r="CS34" s="86"/>
      <c r="CT34" s="86"/>
      <c r="CU34" s="86"/>
      <c r="CV34" s="86"/>
      <c r="CW34" s="86"/>
      <c r="CX34" s="86"/>
      <c r="CY34" s="86"/>
      <c r="CZ34" s="86"/>
      <c r="DA34" s="86"/>
      <c r="DB34" s="86"/>
      <c r="DC34" s="86"/>
      <c r="DD34" s="86"/>
      <c r="DE34" s="86"/>
      <c r="DF34" s="86"/>
      <c r="DG34" s="86"/>
      <c r="DH34" s="86"/>
      <c r="DI34" s="86"/>
      <c r="DJ34" s="86"/>
      <c r="DK34" s="86"/>
      <c r="DL34" s="86"/>
      <c r="DM34" s="86"/>
      <c r="DN34" s="86"/>
      <c r="DO34" s="86"/>
      <c r="DP34" s="86"/>
      <c r="DQ34" s="86"/>
      <c r="DR34" s="86"/>
      <c r="DS34" s="86"/>
      <c r="DT34" s="86"/>
      <c r="DU34" s="86"/>
      <c r="DV34" s="86"/>
      <c r="DW34" s="86"/>
      <c r="DX34" s="86"/>
      <c r="DY34" s="86"/>
      <c r="DZ34" s="86"/>
      <c r="EA34" s="86"/>
      <c r="EB34" s="86"/>
      <c r="EC34" s="86"/>
      <c r="ED34" s="86"/>
      <c r="EE34" s="86"/>
      <c r="EF34" s="86"/>
      <c r="EG34" s="86"/>
      <c r="EH34" s="86"/>
      <c r="EI34" s="86"/>
      <c r="EJ34" s="86"/>
      <c r="EK34" s="86"/>
      <c r="EL34" s="86"/>
      <c r="EM34" s="86"/>
      <c r="EN34" s="86"/>
      <c r="EO34" s="86"/>
      <c r="EP34" s="86"/>
      <c r="EQ34" s="86"/>
      <c r="ER34" s="86"/>
      <c r="ES34" s="86"/>
      <c r="ET34" s="86"/>
      <c r="EU34" s="86"/>
      <c r="EV34" s="86"/>
      <c r="EW34" s="86"/>
      <c r="EX34" s="86"/>
      <c r="EY34" s="86"/>
      <c r="EZ34" s="86"/>
      <c r="FA34" s="86"/>
      <c r="FB34" s="86"/>
      <c r="FC34" s="86"/>
      <c r="FD34" s="86"/>
      <c r="FE34" s="86"/>
      <c r="FF34" s="86"/>
      <c r="FG34" s="86"/>
      <c r="FH34" s="86"/>
      <c r="FI34" s="86"/>
      <c r="FJ34" s="86"/>
      <c r="FK34" s="86"/>
      <c r="FL34" s="86"/>
      <c r="FM34" s="86"/>
      <c r="FN34" s="86"/>
      <c r="FO34" s="86"/>
      <c r="FP34" s="86"/>
      <c r="FQ34" s="86"/>
      <c r="FR34" s="86"/>
      <c r="FS34" s="86"/>
      <c r="FT34" s="86"/>
      <c r="FU34" s="86"/>
      <c r="FV34" s="86"/>
      <c r="FW34" s="86"/>
      <c r="FX34" s="86"/>
      <c r="FY34" s="86"/>
      <c r="FZ34" s="86"/>
      <c r="GA34" s="86"/>
      <c r="GB34" s="86"/>
      <c r="GC34" s="86"/>
      <c r="GD34" s="86"/>
      <c r="GE34" s="86"/>
      <c r="GF34" s="86"/>
      <c r="GG34" s="86"/>
      <c r="GH34" s="86"/>
      <c r="GI34" s="86"/>
      <c r="GJ34" s="86"/>
      <c r="GK34" s="86"/>
      <c r="GL34" s="86"/>
      <c r="GM34" s="86"/>
      <c r="GN34" s="86"/>
      <c r="GO34" s="86"/>
      <c r="GP34" s="86"/>
      <c r="GQ34" s="86"/>
      <c r="GR34" s="86"/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6"/>
      <c r="HG34" s="86"/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6"/>
      <c r="HV34" s="86"/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6"/>
      <c r="IK34" s="86"/>
      <c r="IL34" s="86"/>
      <c r="IM34" s="86"/>
      <c r="IN34" s="86"/>
      <c r="IO34" s="86"/>
      <c r="IP34" s="86"/>
      <c r="IQ34" s="86"/>
      <c r="IR34" s="86"/>
      <c r="IS34" s="86"/>
      <c r="IT34" s="86"/>
      <c r="IU34" s="86"/>
      <c r="IV34" s="86"/>
      <c r="IW34" s="86"/>
    </row>
    <row r="35" spans="1:257" s="204" customFormat="1" ht="39.75" customHeight="1" thickBot="1" x14ac:dyDescent="0.35">
      <c r="A35" s="95" t="s">
        <v>88</v>
      </c>
      <c r="B35" s="114"/>
      <c r="C35" s="95" t="s">
        <v>36</v>
      </c>
      <c r="D35" s="114"/>
      <c r="E35" s="95" t="s">
        <v>20</v>
      </c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6"/>
      <c r="BR35" s="86"/>
      <c r="BS35" s="86"/>
      <c r="BT35" s="86"/>
      <c r="BU35" s="86"/>
      <c r="BV35" s="86"/>
      <c r="BW35" s="86"/>
      <c r="BX35" s="86"/>
      <c r="BY35" s="86"/>
      <c r="BZ35" s="86"/>
      <c r="CA35" s="86"/>
      <c r="CB35" s="86"/>
      <c r="CC35" s="86"/>
      <c r="CD35" s="86"/>
      <c r="CE35" s="86"/>
      <c r="CF35" s="86"/>
      <c r="CG35" s="86"/>
      <c r="CH35" s="86"/>
      <c r="CI35" s="86"/>
      <c r="CJ35" s="86"/>
      <c r="CK35" s="86"/>
      <c r="CL35" s="86"/>
      <c r="CM35" s="86"/>
      <c r="CN35" s="86"/>
      <c r="CO35" s="86"/>
      <c r="CP35" s="86"/>
      <c r="CQ35" s="86"/>
      <c r="CR35" s="86"/>
      <c r="CS35" s="86"/>
      <c r="CT35" s="86"/>
      <c r="CU35" s="86"/>
      <c r="CV35" s="86"/>
      <c r="CW35" s="86"/>
      <c r="CX35" s="86"/>
      <c r="CY35" s="86"/>
      <c r="CZ35" s="86"/>
      <c r="DA35" s="86"/>
      <c r="DB35" s="86"/>
      <c r="DC35" s="86"/>
      <c r="DD35" s="86"/>
      <c r="DE35" s="86"/>
      <c r="DF35" s="86"/>
      <c r="DG35" s="86"/>
      <c r="DH35" s="86"/>
      <c r="DI35" s="86"/>
      <c r="DJ35" s="86"/>
      <c r="DK35" s="86"/>
      <c r="DL35" s="86"/>
      <c r="DM35" s="86"/>
      <c r="DN35" s="86"/>
      <c r="DO35" s="86"/>
      <c r="DP35" s="86"/>
      <c r="DQ35" s="86"/>
      <c r="DR35" s="86"/>
      <c r="DS35" s="86"/>
      <c r="DT35" s="86"/>
      <c r="DU35" s="86"/>
      <c r="DV35" s="86"/>
      <c r="DW35" s="86"/>
      <c r="DX35" s="86"/>
      <c r="DY35" s="86"/>
      <c r="DZ35" s="86"/>
      <c r="EA35" s="86"/>
      <c r="EB35" s="86"/>
      <c r="EC35" s="86"/>
      <c r="ED35" s="86"/>
      <c r="EE35" s="86"/>
      <c r="EF35" s="86"/>
      <c r="EG35" s="86"/>
      <c r="EH35" s="86"/>
      <c r="EI35" s="86"/>
      <c r="EJ35" s="86"/>
      <c r="EK35" s="86"/>
      <c r="EL35" s="86"/>
      <c r="EM35" s="86"/>
      <c r="EN35" s="86"/>
      <c r="EO35" s="86"/>
      <c r="EP35" s="86"/>
      <c r="EQ35" s="86"/>
      <c r="ER35" s="86"/>
      <c r="ES35" s="86"/>
      <c r="ET35" s="86"/>
      <c r="EU35" s="86"/>
      <c r="EV35" s="86"/>
      <c r="EW35" s="86"/>
      <c r="EX35" s="86"/>
      <c r="EY35" s="86"/>
      <c r="EZ35" s="86"/>
      <c r="FA35" s="86"/>
      <c r="FB35" s="86"/>
      <c r="FC35" s="86"/>
      <c r="FD35" s="86"/>
      <c r="FE35" s="86"/>
      <c r="FF35" s="86"/>
      <c r="FG35" s="86"/>
      <c r="FH35" s="86"/>
      <c r="FI35" s="86"/>
      <c r="FJ35" s="86"/>
      <c r="FK35" s="86"/>
      <c r="FL35" s="86"/>
      <c r="FM35" s="86"/>
      <c r="FN35" s="86"/>
      <c r="FO35" s="86"/>
      <c r="FP35" s="86"/>
      <c r="FQ35" s="86"/>
      <c r="FR35" s="86"/>
      <c r="FS35" s="86"/>
      <c r="FT35" s="86"/>
      <c r="FU35" s="86"/>
      <c r="FV35" s="86"/>
      <c r="FW35" s="86"/>
      <c r="FX35" s="86"/>
      <c r="FY35" s="86"/>
      <c r="FZ35" s="86"/>
      <c r="GA35" s="86"/>
      <c r="GB35" s="86"/>
      <c r="GC35" s="86"/>
      <c r="GD35" s="86"/>
      <c r="GE35" s="86"/>
      <c r="GF35" s="86"/>
      <c r="GG35" s="86"/>
      <c r="GH35" s="86"/>
      <c r="GI35" s="86"/>
      <c r="GJ35" s="86"/>
      <c r="GK35" s="86"/>
      <c r="GL35" s="86"/>
      <c r="GM35" s="86"/>
      <c r="GN35" s="86"/>
      <c r="GO35" s="86"/>
      <c r="GP35" s="86"/>
      <c r="GQ35" s="86"/>
      <c r="GR35" s="86"/>
      <c r="GS35" s="86"/>
      <c r="GT35" s="86"/>
      <c r="GU35" s="86"/>
      <c r="GV35" s="86"/>
      <c r="GW35" s="86"/>
      <c r="GX35" s="86"/>
      <c r="GY35" s="86"/>
      <c r="GZ35" s="86"/>
      <c r="HA35" s="86"/>
      <c r="HB35" s="86"/>
      <c r="HC35" s="86"/>
      <c r="HD35" s="86"/>
      <c r="HE35" s="86"/>
      <c r="HF35" s="86"/>
      <c r="HG35" s="86"/>
      <c r="HH35" s="86"/>
      <c r="HI35" s="86"/>
      <c r="HJ35" s="86"/>
      <c r="HK35" s="86"/>
      <c r="HL35" s="86"/>
      <c r="HM35" s="86"/>
      <c r="HN35" s="86"/>
      <c r="HO35" s="86"/>
      <c r="HP35" s="86"/>
      <c r="HQ35" s="86"/>
      <c r="HR35" s="86"/>
      <c r="HS35" s="86"/>
      <c r="HT35" s="86"/>
      <c r="HU35" s="86"/>
      <c r="HV35" s="86"/>
      <c r="HW35" s="86"/>
      <c r="HX35" s="86"/>
      <c r="HY35" s="86"/>
      <c r="HZ35" s="86"/>
      <c r="IA35" s="86"/>
      <c r="IB35" s="86"/>
      <c r="IC35" s="86"/>
      <c r="ID35" s="86"/>
      <c r="IE35" s="86"/>
      <c r="IF35" s="86"/>
      <c r="IG35" s="86"/>
      <c r="IH35" s="86"/>
      <c r="II35" s="86"/>
      <c r="IJ35" s="86"/>
      <c r="IK35" s="86"/>
      <c r="IL35" s="86"/>
      <c r="IM35" s="86"/>
      <c r="IN35" s="86"/>
      <c r="IO35" s="86"/>
      <c r="IP35" s="86"/>
      <c r="IQ35" s="86"/>
      <c r="IR35" s="86"/>
      <c r="IS35" s="86"/>
      <c r="IT35" s="86"/>
      <c r="IU35" s="86"/>
      <c r="IV35" s="86"/>
      <c r="IW35" s="86"/>
    </row>
    <row r="36" spans="1:257" s="204" customFormat="1" x14ac:dyDescent="0.3">
      <c r="A36" s="88"/>
      <c r="B36" s="88"/>
      <c r="C36" s="114"/>
      <c r="D36" s="114"/>
      <c r="E36" s="100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BR36" s="86"/>
      <c r="BS36" s="86"/>
      <c r="BT36" s="86"/>
      <c r="BU36" s="86"/>
      <c r="BV36" s="86"/>
      <c r="BW36" s="86"/>
      <c r="BX36" s="86"/>
      <c r="BY36" s="86"/>
      <c r="BZ36" s="86"/>
      <c r="CA36" s="86"/>
      <c r="CB36" s="86"/>
      <c r="CC36" s="86"/>
      <c r="CD36" s="86"/>
      <c r="CE36" s="86"/>
      <c r="CF36" s="86"/>
      <c r="CG36" s="86"/>
      <c r="CH36" s="86"/>
      <c r="CI36" s="86"/>
      <c r="CJ36" s="86"/>
      <c r="CK36" s="86"/>
      <c r="CL36" s="86"/>
      <c r="CM36" s="86"/>
      <c r="CN36" s="86"/>
      <c r="CO36" s="86"/>
      <c r="CP36" s="86"/>
      <c r="CQ36" s="86"/>
      <c r="CR36" s="86"/>
      <c r="CS36" s="86"/>
      <c r="CT36" s="86"/>
      <c r="CU36" s="86"/>
      <c r="CV36" s="86"/>
      <c r="CW36" s="86"/>
      <c r="CX36" s="86"/>
      <c r="CY36" s="86"/>
      <c r="CZ36" s="86"/>
      <c r="DA36" s="86"/>
      <c r="DB36" s="86"/>
      <c r="DC36" s="86"/>
      <c r="DD36" s="86"/>
      <c r="DE36" s="86"/>
      <c r="DF36" s="86"/>
      <c r="DG36" s="86"/>
      <c r="DH36" s="86"/>
      <c r="DI36" s="86"/>
      <c r="DJ36" s="86"/>
      <c r="DK36" s="86"/>
      <c r="DL36" s="86"/>
      <c r="DM36" s="86"/>
      <c r="DN36" s="86"/>
      <c r="DO36" s="86"/>
      <c r="DP36" s="86"/>
      <c r="DQ36" s="86"/>
      <c r="DR36" s="86"/>
      <c r="DS36" s="86"/>
      <c r="DT36" s="86"/>
      <c r="DU36" s="86"/>
      <c r="DV36" s="86"/>
      <c r="DW36" s="86"/>
      <c r="DX36" s="86"/>
      <c r="DY36" s="86"/>
      <c r="DZ36" s="86"/>
      <c r="EA36" s="86"/>
      <c r="EB36" s="86"/>
      <c r="EC36" s="86"/>
      <c r="ED36" s="86"/>
      <c r="EE36" s="86"/>
      <c r="EF36" s="86"/>
      <c r="EG36" s="86"/>
      <c r="EH36" s="86"/>
      <c r="EI36" s="86"/>
      <c r="EJ36" s="86"/>
      <c r="EK36" s="86"/>
      <c r="EL36" s="86"/>
      <c r="EM36" s="86"/>
      <c r="EN36" s="86"/>
      <c r="EO36" s="86"/>
      <c r="EP36" s="86"/>
      <c r="EQ36" s="86"/>
      <c r="ER36" s="86"/>
      <c r="ES36" s="86"/>
      <c r="ET36" s="86"/>
      <c r="EU36" s="86"/>
      <c r="EV36" s="86"/>
      <c r="EW36" s="86"/>
      <c r="EX36" s="86"/>
      <c r="EY36" s="86"/>
      <c r="EZ36" s="86"/>
      <c r="FA36" s="86"/>
      <c r="FB36" s="86"/>
      <c r="FC36" s="86"/>
      <c r="FD36" s="86"/>
      <c r="FE36" s="86"/>
      <c r="FF36" s="86"/>
      <c r="FG36" s="86"/>
      <c r="FH36" s="86"/>
      <c r="FI36" s="86"/>
      <c r="FJ36" s="86"/>
      <c r="FK36" s="86"/>
      <c r="FL36" s="86"/>
      <c r="FM36" s="86"/>
      <c r="FN36" s="86"/>
      <c r="FO36" s="86"/>
      <c r="FP36" s="86"/>
      <c r="FQ36" s="86"/>
      <c r="FR36" s="86"/>
      <c r="FS36" s="86"/>
      <c r="FT36" s="86"/>
      <c r="FU36" s="86"/>
      <c r="FV36" s="86"/>
      <c r="FW36" s="86"/>
      <c r="FX36" s="86"/>
      <c r="FY36" s="86"/>
      <c r="FZ36" s="86"/>
      <c r="GA36" s="86"/>
      <c r="GB36" s="86"/>
      <c r="GC36" s="86"/>
      <c r="GD36" s="86"/>
      <c r="GE36" s="86"/>
      <c r="GF36" s="86"/>
      <c r="GG36" s="86"/>
      <c r="GH36" s="86"/>
      <c r="GI36" s="86"/>
      <c r="GJ36" s="86"/>
      <c r="GK36" s="86"/>
      <c r="GL36" s="86"/>
      <c r="GM36" s="86"/>
      <c r="GN36" s="86"/>
      <c r="GO36" s="86"/>
      <c r="GP36" s="86"/>
      <c r="GQ36" s="86"/>
      <c r="GR36" s="86"/>
      <c r="GS36" s="86"/>
      <c r="GT36" s="86"/>
      <c r="GU36" s="86"/>
      <c r="GV36" s="86"/>
      <c r="GW36" s="86"/>
      <c r="GX36" s="86"/>
      <c r="GY36" s="86"/>
      <c r="GZ36" s="86"/>
      <c r="HA36" s="86"/>
      <c r="HB36" s="86"/>
      <c r="HC36" s="86"/>
      <c r="HD36" s="86"/>
      <c r="HE36" s="86"/>
      <c r="HF36" s="86"/>
      <c r="HG36" s="86"/>
      <c r="HH36" s="86"/>
      <c r="HI36" s="86"/>
      <c r="HJ36" s="86"/>
      <c r="HK36" s="86"/>
      <c r="HL36" s="86"/>
      <c r="HM36" s="86"/>
      <c r="HN36" s="86"/>
      <c r="HO36" s="86"/>
      <c r="HP36" s="86"/>
      <c r="HQ36" s="86"/>
      <c r="HR36" s="86"/>
      <c r="HS36" s="86"/>
      <c r="HT36" s="86"/>
      <c r="HU36" s="86"/>
      <c r="HV36" s="86"/>
      <c r="HW36" s="86"/>
      <c r="HX36" s="86"/>
      <c r="HY36" s="86"/>
      <c r="HZ36" s="86"/>
      <c r="IA36" s="86"/>
      <c r="IB36" s="86"/>
      <c r="IC36" s="86"/>
      <c r="ID36" s="86"/>
      <c r="IE36" s="86"/>
      <c r="IF36" s="86"/>
      <c r="IG36" s="86"/>
      <c r="IH36" s="86"/>
      <c r="II36" s="86"/>
      <c r="IJ36" s="86"/>
      <c r="IK36" s="86"/>
      <c r="IL36" s="86"/>
      <c r="IM36" s="86"/>
      <c r="IN36" s="86"/>
      <c r="IO36" s="86"/>
      <c r="IP36" s="86"/>
      <c r="IQ36" s="86"/>
      <c r="IR36" s="86"/>
      <c r="IS36" s="86"/>
      <c r="IT36" s="86"/>
      <c r="IU36" s="86"/>
      <c r="IV36" s="86"/>
      <c r="IW36" s="86"/>
    </row>
    <row r="37" spans="1:257" s="204" customFormat="1" x14ac:dyDescent="0.3">
      <c r="A37" s="208" t="s">
        <v>89</v>
      </c>
      <c r="B37" s="88"/>
      <c r="C37" s="102">
        <f>'Exp Summary'!$C$27</f>
        <v>97238273</v>
      </c>
      <c r="D37" s="103"/>
      <c r="E37" s="104">
        <f>+'Exp Summary'!$C$30</f>
        <v>0.57669090329737127</v>
      </c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86"/>
      <c r="BT37" s="86"/>
      <c r="BU37" s="86"/>
      <c r="BV37" s="86"/>
      <c r="BW37" s="86"/>
      <c r="BX37" s="86"/>
      <c r="BY37" s="86"/>
      <c r="BZ37" s="86"/>
      <c r="CA37" s="86"/>
      <c r="CB37" s="86"/>
      <c r="CC37" s="86"/>
      <c r="CD37" s="86"/>
      <c r="CE37" s="86"/>
      <c r="CF37" s="86"/>
      <c r="CG37" s="86"/>
      <c r="CH37" s="86"/>
      <c r="CI37" s="86"/>
      <c r="CJ37" s="86"/>
      <c r="CK37" s="86"/>
      <c r="CL37" s="86"/>
      <c r="CM37" s="86"/>
      <c r="CN37" s="86"/>
      <c r="CO37" s="86"/>
      <c r="CP37" s="86"/>
      <c r="CQ37" s="86"/>
      <c r="CR37" s="86"/>
      <c r="CS37" s="86"/>
      <c r="CT37" s="86"/>
      <c r="CU37" s="86"/>
      <c r="CV37" s="86"/>
      <c r="CW37" s="86"/>
      <c r="CX37" s="86"/>
      <c r="CY37" s="86"/>
      <c r="CZ37" s="86"/>
      <c r="DA37" s="86"/>
      <c r="DB37" s="86"/>
      <c r="DC37" s="86"/>
      <c r="DD37" s="86"/>
      <c r="DE37" s="86"/>
      <c r="DF37" s="86"/>
      <c r="DG37" s="86"/>
      <c r="DH37" s="86"/>
      <c r="DI37" s="86"/>
      <c r="DJ37" s="86"/>
      <c r="DK37" s="86"/>
      <c r="DL37" s="86"/>
      <c r="DM37" s="86"/>
      <c r="DN37" s="86"/>
      <c r="DO37" s="86"/>
      <c r="DP37" s="86"/>
      <c r="DQ37" s="86"/>
      <c r="DR37" s="86"/>
      <c r="DS37" s="86"/>
      <c r="DT37" s="86"/>
      <c r="DU37" s="86"/>
      <c r="DV37" s="86"/>
      <c r="DW37" s="86"/>
      <c r="DX37" s="86"/>
      <c r="DY37" s="86"/>
      <c r="DZ37" s="86"/>
      <c r="EA37" s="86"/>
      <c r="EB37" s="86"/>
      <c r="EC37" s="86"/>
      <c r="ED37" s="86"/>
      <c r="EE37" s="86"/>
      <c r="EF37" s="86"/>
      <c r="EG37" s="86"/>
      <c r="EH37" s="86"/>
      <c r="EI37" s="86"/>
      <c r="EJ37" s="86"/>
      <c r="EK37" s="86"/>
      <c r="EL37" s="86"/>
      <c r="EM37" s="86"/>
      <c r="EN37" s="86"/>
      <c r="EO37" s="86"/>
      <c r="EP37" s="86"/>
      <c r="EQ37" s="86"/>
      <c r="ER37" s="86"/>
      <c r="ES37" s="86"/>
      <c r="ET37" s="86"/>
      <c r="EU37" s="86"/>
      <c r="EV37" s="86"/>
      <c r="EW37" s="86"/>
      <c r="EX37" s="86"/>
      <c r="EY37" s="86"/>
      <c r="EZ37" s="86"/>
      <c r="FA37" s="86"/>
      <c r="FB37" s="86"/>
      <c r="FC37" s="86"/>
      <c r="FD37" s="86"/>
      <c r="FE37" s="86"/>
      <c r="FF37" s="86"/>
      <c r="FG37" s="86"/>
      <c r="FH37" s="86"/>
      <c r="FI37" s="86"/>
      <c r="FJ37" s="86"/>
      <c r="FK37" s="86"/>
      <c r="FL37" s="86"/>
      <c r="FM37" s="86"/>
      <c r="FN37" s="86"/>
      <c r="FO37" s="86"/>
      <c r="FP37" s="86"/>
      <c r="FQ37" s="86"/>
      <c r="FR37" s="86"/>
      <c r="FS37" s="86"/>
      <c r="FT37" s="86"/>
      <c r="FU37" s="86"/>
      <c r="FV37" s="86"/>
      <c r="FW37" s="86"/>
      <c r="FX37" s="86"/>
      <c r="FY37" s="86"/>
      <c r="FZ37" s="86"/>
      <c r="GA37" s="86"/>
      <c r="GB37" s="86"/>
      <c r="GC37" s="86"/>
      <c r="GD37" s="86"/>
      <c r="GE37" s="86"/>
      <c r="GF37" s="86"/>
      <c r="GG37" s="86"/>
      <c r="GH37" s="86"/>
      <c r="GI37" s="86"/>
      <c r="GJ37" s="86"/>
      <c r="GK37" s="86"/>
      <c r="GL37" s="86"/>
      <c r="GM37" s="86"/>
      <c r="GN37" s="86"/>
      <c r="GO37" s="86"/>
      <c r="GP37" s="86"/>
      <c r="GQ37" s="86"/>
      <c r="GR37" s="86"/>
      <c r="GS37" s="86"/>
      <c r="GT37" s="86"/>
      <c r="GU37" s="86"/>
      <c r="GV37" s="86"/>
      <c r="GW37" s="86"/>
      <c r="GX37" s="86"/>
      <c r="GY37" s="86"/>
      <c r="GZ37" s="86"/>
      <c r="HA37" s="86"/>
      <c r="HB37" s="86"/>
      <c r="HC37" s="86"/>
      <c r="HD37" s="86"/>
      <c r="HE37" s="86"/>
      <c r="HF37" s="86"/>
      <c r="HG37" s="86"/>
      <c r="HH37" s="86"/>
      <c r="HI37" s="86"/>
      <c r="HJ37" s="86"/>
      <c r="HK37" s="86"/>
      <c r="HL37" s="86"/>
      <c r="HM37" s="86"/>
      <c r="HN37" s="86"/>
      <c r="HO37" s="86"/>
      <c r="HP37" s="86"/>
      <c r="HQ37" s="86"/>
      <c r="HR37" s="86"/>
      <c r="HS37" s="86"/>
      <c r="HT37" s="86"/>
      <c r="HU37" s="86"/>
      <c r="HV37" s="86"/>
      <c r="HW37" s="86"/>
      <c r="HX37" s="86"/>
      <c r="HY37" s="86"/>
      <c r="HZ37" s="86"/>
      <c r="IA37" s="86"/>
      <c r="IB37" s="86"/>
      <c r="IC37" s="86"/>
      <c r="ID37" s="86"/>
      <c r="IE37" s="86"/>
      <c r="IF37" s="86"/>
      <c r="IG37" s="86"/>
      <c r="IH37" s="86"/>
      <c r="II37" s="86"/>
      <c r="IJ37" s="86"/>
      <c r="IK37" s="86"/>
      <c r="IL37" s="86"/>
      <c r="IM37" s="86"/>
      <c r="IN37" s="86"/>
      <c r="IO37" s="86"/>
      <c r="IP37" s="86"/>
      <c r="IQ37" s="86"/>
      <c r="IR37" s="86"/>
      <c r="IS37" s="86"/>
      <c r="IT37" s="86"/>
      <c r="IU37" s="86"/>
      <c r="IV37" s="86"/>
      <c r="IW37" s="86"/>
    </row>
    <row r="38" spans="1:257" s="204" customFormat="1" x14ac:dyDescent="0.3">
      <c r="A38" s="208" t="s">
        <v>90</v>
      </c>
      <c r="B38" s="88"/>
      <c r="C38" s="106">
        <f>'Exp Summary'!$G$27</f>
        <v>30477694</v>
      </c>
      <c r="D38" s="107"/>
      <c r="E38" s="104">
        <f>+'Exp Summary'!$G$30</f>
        <v>0.18075402144668767</v>
      </c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6"/>
      <c r="BR38" s="86"/>
      <c r="BS38" s="86"/>
      <c r="BT38" s="86"/>
      <c r="BU38" s="86"/>
      <c r="BV38" s="86"/>
      <c r="BW38" s="86"/>
      <c r="BX38" s="86"/>
      <c r="BY38" s="86"/>
      <c r="BZ38" s="86"/>
      <c r="CA38" s="86"/>
      <c r="CB38" s="86"/>
      <c r="CC38" s="86"/>
      <c r="CD38" s="86"/>
      <c r="CE38" s="86"/>
      <c r="CF38" s="86"/>
      <c r="CG38" s="86"/>
      <c r="CH38" s="86"/>
      <c r="CI38" s="86"/>
      <c r="CJ38" s="86"/>
      <c r="CK38" s="86"/>
      <c r="CL38" s="86"/>
      <c r="CM38" s="86"/>
      <c r="CN38" s="86"/>
      <c r="CO38" s="86"/>
      <c r="CP38" s="86"/>
      <c r="CQ38" s="86"/>
      <c r="CR38" s="86"/>
      <c r="CS38" s="86"/>
      <c r="CT38" s="86"/>
      <c r="CU38" s="86"/>
      <c r="CV38" s="86"/>
      <c r="CW38" s="86"/>
      <c r="CX38" s="86"/>
      <c r="CY38" s="86"/>
      <c r="CZ38" s="86"/>
      <c r="DA38" s="86"/>
      <c r="DB38" s="86"/>
      <c r="DC38" s="86"/>
      <c r="DD38" s="86"/>
      <c r="DE38" s="86"/>
      <c r="DF38" s="86"/>
      <c r="DG38" s="86"/>
      <c r="DH38" s="86"/>
      <c r="DI38" s="86"/>
      <c r="DJ38" s="86"/>
      <c r="DK38" s="86"/>
      <c r="DL38" s="86"/>
      <c r="DM38" s="86"/>
      <c r="DN38" s="86"/>
      <c r="DO38" s="86"/>
      <c r="DP38" s="86"/>
      <c r="DQ38" s="86"/>
      <c r="DR38" s="86"/>
      <c r="DS38" s="86"/>
      <c r="DT38" s="86"/>
      <c r="DU38" s="86"/>
      <c r="DV38" s="86"/>
      <c r="DW38" s="86"/>
      <c r="DX38" s="86"/>
      <c r="DY38" s="86"/>
      <c r="DZ38" s="86"/>
      <c r="EA38" s="86"/>
      <c r="EB38" s="86"/>
      <c r="EC38" s="86"/>
      <c r="ED38" s="86"/>
      <c r="EE38" s="86"/>
      <c r="EF38" s="86"/>
      <c r="EG38" s="86"/>
      <c r="EH38" s="86"/>
      <c r="EI38" s="86"/>
      <c r="EJ38" s="86"/>
      <c r="EK38" s="86"/>
      <c r="EL38" s="86"/>
      <c r="EM38" s="86"/>
      <c r="EN38" s="86"/>
      <c r="EO38" s="86"/>
      <c r="EP38" s="86"/>
      <c r="EQ38" s="86"/>
      <c r="ER38" s="86"/>
      <c r="ES38" s="86"/>
      <c r="ET38" s="86"/>
      <c r="EU38" s="86"/>
      <c r="EV38" s="86"/>
      <c r="EW38" s="86"/>
      <c r="EX38" s="86"/>
      <c r="EY38" s="86"/>
      <c r="EZ38" s="86"/>
      <c r="FA38" s="86"/>
      <c r="FB38" s="86"/>
      <c r="FC38" s="86"/>
      <c r="FD38" s="86"/>
      <c r="FE38" s="86"/>
      <c r="FF38" s="86"/>
      <c r="FG38" s="86"/>
      <c r="FH38" s="86"/>
      <c r="FI38" s="86"/>
      <c r="FJ38" s="86"/>
      <c r="FK38" s="86"/>
      <c r="FL38" s="86"/>
      <c r="FM38" s="86"/>
      <c r="FN38" s="86"/>
      <c r="FO38" s="86"/>
      <c r="FP38" s="86"/>
      <c r="FQ38" s="86"/>
      <c r="FR38" s="86"/>
      <c r="FS38" s="86"/>
      <c r="FT38" s="86"/>
      <c r="FU38" s="86"/>
      <c r="FV38" s="86"/>
      <c r="FW38" s="86"/>
      <c r="FX38" s="86"/>
      <c r="FY38" s="86"/>
      <c r="FZ38" s="86"/>
      <c r="GA38" s="86"/>
      <c r="GB38" s="86"/>
      <c r="GC38" s="86"/>
      <c r="GD38" s="86"/>
      <c r="GE38" s="86"/>
      <c r="GF38" s="86"/>
      <c r="GG38" s="86"/>
      <c r="GH38" s="86"/>
      <c r="GI38" s="86"/>
      <c r="GJ38" s="86"/>
      <c r="GK38" s="86"/>
      <c r="GL38" s="86"/>
      <c r="GM38" s="86"/>
      <c r="GN38" s="86"/>
      <c r="GO38" s="86"/>
      <c r="GP38" s="86"/>
      <c r="GQ38" s="86"/>
      <c r="GR38" s="86"/>
      <c r="GS38" s="86"/>
      <c r="GT38" s="86"/>
      <c r="GU38" s="86"/>
      <c r="GV38" s="86"/>
      <c r="GW38" s="86"/>
      <c r="GX38" s="86"/>
      <c r="GY38" s="86"/>
      <c r="GZ38" s="86"/>
      <c r="HA38" s="86"/>
      <c r="HB38" s="86"/>
      <c r="HC38" s="86"/>
      <c r="HD38" s="86"/>
      <c r="HE38" s="86"/>
      <c r="HF38" s="86"/>
      <c r="HG38" s="86"/>
      <c r="HH38" s="86"/>
      <c r="HI38" s="86"/>
      <c r="HJ38" s="86"/>
      <c r="HK38" s="86"/>
      <c r="HL38" s="86"/>
      <c r="HM38" s="86"/>
      <c r="HN38" s="86"/>
      <c r="HO38" s="86"/>
      <c r="HP38" s="86"/>
      <c r="HQ38" s="86"/>
      <c r="HR38" s="86"/>
      <c r="HS38" s="86"/>
      <c r="HT38" s="86"/>
      <c r="HU38" s="86"/>
      <c r="HV38" s="86"/>
      <c r="HW38" s="86"/>
      <c r="HX38" s="86"/>
      <c r="HY38" s="86"/>
      <c r="HZ38" s="86"/>
      <c r="IA38" s="86"/>
      <c r="IB38" s="86"/>
      <c r="IC38" s="86"/>
      <c r="ID38" s="86"/>
      <c r="IE38" s="86"/>
      <c r="IF38" s="86"/>
      <c r="IG38" s="86"/>
      <c r="IH38" s="86"/>
      <c r="II38" s="86"/>
      <c r="IJ38" s="86"/>
      <c r="IK38" s="86"/>
      <c r="IL38" s="86"/>
      <c r="IM38" s="86"/>
      <c r="IN38" s="86"/>
      <c r="IO38" s="86"/>
      <c r="IP38" s="86"/>
      <c r="IQ38" s="86"/>
      <c r="IR38" s="86"/>
      <c r="IS38" s="86"/>
      <c r="IT38" s="86"/>
      <c r="IU38" s="86"/>
      <c r="IV38" s="86"/>
      <c r="IW38" s="86"/>
    </row>
    <row r="39" spans="1:257" s="204" customFormat="1" x14ac:dyDescent="0.3">
      <c r="A39" s="208" t="s">
        <v>91</v>
      </c>
      <c r="B39" s="88"/>
      <c r="C39" s="106">
        <f>'Exp Summary'!$K$27</f>
        <v>37144217</v>
      </c>
      <c r="D39" s="107"/>
      <c r="E39" s="104">
        <f>+'Exp Summary'!$K$30</f>
        <v>0.22029116101232663</v>
      </c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6"/>
      <c r="BQ39" s="86"/>
      <c r="BR39" s="86"/>
      <c r="BS39" s="86"/>
      <c r="BT39" s="86"/>
      <c r="BU39" s="86"/>
      <c r="BV39" s="86"/>
      <c r="BW39" s="86"/>
      <c r="BX39" s="86"/>
      <c r="BY39" s="86"/>
      <c r="BZ39" s="86"/>
      <c r="CA39" s="86"/>
      <c r="CB39" s="86"/>
      <c r="CC39" s="86"/>
      <c r="CD39" s="86"/>
      <c r="CE39" s="86"/>
      <c r="CF39" s="86"/>
      <c r="CG39" s="86"/>
      <c r="CH39" s="86"/>
      <c r="CI39" s="86"/>
      <c r="CJ39" s="86"/>
      <c r="CK39" s="86"/>
      <c r="CL39" s="86"/>
      <c r="CM39" s="86"/>
      <c r="CN39" s="86"/>
      <c r="CO39" s="86"/>
      <c r="CP39" s="86"/>
      <c r="CQ39" s="86"/>
      <c r="CR39" s="86"/>
      <c r="CS39" s="86"/>
      <c r="CT39" s="86"/>
      <c r="CU39" s="86"/>
      <c r="CV39" s="86"/>
      <c r="CW39" s="86"/>
      <c r="CX39" s="86"/>
      <c r="CY39" s="86"/>
      <c r="CZ39" s="86"/>
      <c r="DA39" s="86"/>
      <c r="DB39" s="86"/>
      <c r="DC39" s="86"/>
      <c r="DD39" s="86"/>
      <c r="DE39" s="86"/>
      <c r="DF39" s="86"/>
      <c r="DG39" s="86"/>
      <c r="DH39" s="86"/>
      <c r="DI39" s="86"/>
      <c r="DJ39" s="86"/>
      <c r="DK39" s="86"/>
      <c r="DL39" s="86"/>
      <c r="DM39" s="86"/>
      <c r="DN39" s="86"/>
      <c r="DO39" s="86"/>
      <c r="DP39" s="86"/>
      <c r="DQ39" s="86"/>
      <c r="DR39" s="86"/>
      <c r="DS39" s="86"/>
      <c r="DT39" s="86"/>
      <c r="DU39" s="86"/>
      <c r="DV39" s="86"/>
      <c r="DW39" s="86"/>
      <c r="DX39" s="86"/>
      <c r="DY39" s="86"/>
      <c r="DZ39" s="86"/>
      <c r="EA39" s="86"/>
      <c r="EB39" s="86"/>
      <c r="EC39" s="86"/>
      <c r="ED39" s="86"/>
      <c r="EE39" s="86"/>
      <c r="EF39" s="86"/>
      <c r="EG39" s="86"/>
      <c r="EH39" s="86"/>
      <c r="EI39" s="86"/>
      <c r="EJ39" s="86"/>
      <c r="EK39" s="86"/>
      <c r="EL39" s="86"/>
      <c r="EM39" s="86"/>
      <c r="EN39" s="86"/>
      <c r="EO39" s="86"/>
      <c r="EP39" s="86"/>
      <c r="EQ39" s="86"/>
      <c r="ER39" s="86"/>
      <c r="ES39" s="86"/>
      <c r="ET39" s="86"/>
      <c r="EU39" s="86"/>
      <c r="EV39" s="86"/>
      <c r="EW39" s="86"/>
      <c r="EX39" s="86"/>
      <c r="EY39" s="86"/>
      <c r="EZ39" s="86"/>
      <c r="FA39" s="86"/>
      <c r="FB39" s="86"/>
      <c r="FC39" s="86"/>
      <c r="FD39" s="86"/>
      <c r="FE39" s="86"/>
      <c r="FF39" s="86"/>
      <c r="FG39" s="86"/>
      <c r="FH39" s="86"/>
      <c r="FI39" s="86"/>
      <c r="FJ39" s="86"/>
      <c r="FK39" s="86"/>
      <c r="FL39" s="86"/>
      <c r="FM39" s="86"/>
      <c r="FN39" s="86"/>
      <c r="FO39" s="86"/>
      <c r="FP39" s="86"/>
      <c r="FQ39" s="86"/>
      <c r="FR39" s="86"/>
      <c r="FS39" s="86"/>
      <c r="FT39" s="86"/>
      <c r="FU39" s="86"/>
      <c r="FV39" s="86"/>
      <c r="FW39" s="86"/>
      <c r="FX39" s="86"/>
      <c r="FY39" s="86"/>
      <c r="FZ39" s="86"/>
      <c r="GA39" s="86"/>
      <c r="GB39" s="86"/>
      <c r="GC39" s="86"/>
      <c r="GD39" s="86"/>
      <c r="GE39" s="86"/>
      <c r="GF39" s="86"/>
      <c r="GG39" s="86"/>
      <c r="GH39" s="86"/>
      <c r="GI39" s="86"/>
      <c r="GJ39" s="86"/>
      <c r="GK39" s="86"/>
      <c r="GL39" s="86"/>
      <c r="GM39" s="86"/>
      <c r="GN39" s="86"/>
      <c r="GO39" s="86"/>
      <c r="GP39" s="86"/>
      <c r="GQ39" s="86"/>
      <c r="GR39" s="86"/>
      <c r="GS39" s="86"/>
      <c r="GT39" s="86"/>
      <c r="GU39" s="86"/>
      <c r="GV39" s="86"/>
      <c r="GW39" s="86"/>
      <c r="GX39" s="86"/>
      <c r="GY39" s="86"/>
      <c r="GZ39" s="86"/>
      <c r="HA39" s="86"/>
      <c r="HB39" s="86"/>
      <c r="HC39" s="86"/>
      <c r="HD39" s="86"/>
      <c r="HE39" s="86"/>
      <c r="HF39" s="86"/>
      <c r="HG39" s="86"/>
      <c r="HH39" s="86"/>
      <c r="HI39" s="86"/>
      <c r="HJ39" s="86"/>
      <c r="HK39" s="86"/>
      <c r="HL39" s="86"/>
      <c r="HM39" s="86"/>
      <c r="HN39" s="86"/>
      <c r="HO39" s="86"/>
      <c r="HP39" s="86"/>
      <c r="HQ39" s="86"/>
      <c r="HR39" s="86"/>
      <c r="HS39" s="86"/>
      <c r="HT39" s="86"/>
      <c r="HU39" s="86"/>
      <c r="HV39" s="86"/>
      <c r="HW39" s="86"/>
      <c r="HX39" s="86"/>
      <c r="HY39" s="86"/>
      <c r="HZ39" s="86"/>
      <c r="IA39" s="86"/>
      <c r="IB39" s="86"/>
      <c r="IC39" s="86"/>
      <c r="ID39" s="86"/>
      <c r="IE39" s="86"/>
      <c r="IF39" s="86"/>
      <c r="IG39" s="86"/>
      <c r="IH39" s="86"/>
      <c r="II39" s="86"/>
      <c r="IJ39" s="86"/>
      <c r="IK39" s="86"/>
      <c r="IL39" s="86"/>
      <c r="IM39" s="86"/>
      <c r="IN39" s="86"/>
      <c r="IO39" s="86"/>
      <c r="IP39" s="86"/>
      <c r="IQ39" s="86"/>
      <c r="IR39" s="86"/>
      <c r="IS39" s="86"/>
      <c r="IT39" s="86"/>
      <c r="IU39" s="86"/>
      <c r="IV39" s="86"/>
      <c r="IW39" s="86"/>
    </row>
    <row r="40" spans="1:257" s="204" customFormat="1" x14ac:dyDescent="0.3">
      <c r="A40" s="208" t="s">
        <v>92</v>
      </c>
      <c r="B40" s="88"/>
      <c r="C40" s="106">
        <f>'Exp Summary'!$O$27</f>
        <v>2229954</v>
      </c>
      <c r="D40" s="107"/>
      <c r="E40" s="104">
        <f>+'Exp Summary'!$O$30</f>
        <v>1.3225185381188189E-2</v>
      </c>
      <c r="F40" s="86"/>
      <c r="G40" s="86"/>
      <c r="H40" s="86"/>
      <c r="I40" s="86"/>
      <c r="J40" s="86"/>
      <c r="K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  <c r="BN40" s="86"/>
      <c r="BO40" s="86"/>
      <c r="BP40" s="86"/>
      <c r="BQ40" s="86"/>
      <c r="BR40" s="86"/>
      <c r="BS40" s="86"/>
      <c r="BT40" s="86"/>
      <c r="BU40" s="86"/>
      <c r="BV40" s="86"/>
      <c r="BW40" s="86"/>
      <c r="BX40" s="86"/>
      <c r="BY40" s="86"/>
      <c r="BZ40" s="86"/>
      <c r="CA40" s="86"/>
      <c r="CB40" s="86"/>
      <c r="CC40" s="86"/>
      <c r="CD40" s="86"/>
      <c r="CE40" s="86"/>
      <c r="CF40" s="86"/>
      <c r="CG40" s="86"/>
      <c r="CH40" s="86"/>
      <c r="CI40" s="86"/>
      <c r="CJ40" s="86"/>
      <c r="CK40" s="86"/>
      <c r="CL40" s="86"/>
      <c r="CM40" s="86"/>
      <c r="CN40" s="86"/>
      <c r="CO40" s="86"/>
      <c r="CP40" s="86"/>
      <c r="CQ40" s="86"/>
      <c r="CR40" s="86"/>
      <c r="CS40" s="86"/>
      <c r="CT40" s="86"/>
      <c r="CU40" s="86"/>
      <c r="CV40" s="86"/>
      <c r="CW40" s="86"/>
      <c r="CX40" s="86"/>
      <c r="CY40" s="86"/>
      <c r="CZ40" s="86"/>
      <c r="DA40" s="86"/>
      <c r="DB40" s="86"/>
      <c r="DC40" s="86"/>
      <c r="DD40" s="86"/>
      <c r="DE40" s="86"/>
      <c r="DF40" s="86"/>
      <c r="DG40" s="86"/>
      <c r="DH40" s="86"/>
      <c r="DI40" s="86"/>
      <c r="DJ40" s="86"/>
      <c r="DK40" s="86"/>
      <c r="DL40" s="86"/>
      <c r="DM40" s="86"/>
      <c r="DN40" s="86"/>
      <c r="DO40" s="86"/>
      <c r="DP40" s="86"/>
      <c r="DQ40" s="86"/>
      <c r="DR40" s="86"/>
      <c r="DS40" s="86"/>
      <c r="DT40" s="86"/>
      <c r="DU40" s="86"/>
      <c r="DV40" s="86"/>
      <c r="DW40" s="86"/>
      <c r="DX40" s="86"/>
      <c r="DY40" s="86"/>
      <c r="DZ40" s="86"/>
      <c r="EA40" s="86"/>
      <c r="EB40" s="86"/>
      <c r="EC40" s="86"/>
      <c r="ED40" s="86"/>
      <c r="EE40" s="86"/>
      <c r="EF40" s="86"/>
      <c r="EG40" s="86"/>
      <c r="EH40" s="86"/>
      <c r="EI40" s="86"/>
      <c r="EJ40" s="86"/>
      <c r="EK40" s="86"/>
      <c r="EL40" s="86"/>
      <c r="EM40" s="86"/>
      <c r="EN40" s="86"/>
      <c r="EO40" s="86"/>
      <c r="EP40" s="86"/>
      <c r="EQ40" s="86"/>
      <c r="ER40" s="86"/>
      <c r="ES40" s="86"/>
      <c r="ET40" s="86"/>
      <c r="EU40" s="86"/>
      <c r="EV40" s="86"/>
      <c r="EW40" s="86"/>
      <c r="EX40" s="86"/>
      <c r="EY40" s="86"/>
      <c r="EZ40" s="86"/>
      <c r="FA40" s="86"/>
      <c r="FB40" s="86"/>
      <c r="FC40" s="86"/>
      <c r="FD40" s="86"/>
      <c r="FE40" s="86"/>
      <c r="FF40" s="86"/>
      <c r="FG40" s="86"/>
      <c r="FH40" s="86"/>
      <c r="FI40" s="86"/>
      <c r="FJ40" s="86"/>
      <c r="FK40" s="86"/>
      <c r="FL40" s="86"/>
      <c r="FM40" s="86"/>
      <c r="FN40" s="86"/>
      <c r="FO40" s="86"/>
      <c r="FP40" s="86"/>
      <c r="FQ40" s="86"/>
      <c r="FR40" s="86"/>
      <c r="FS40" s="86"/>
      <c r="FT40" s="86"/>
      <c r="FU40" s="86"/>
      <c r="FV40" s="86"/>
      <c r="FW40" s="86"/>
      <c r="FX40" s="86"/>
      <c r="FY40" s="86"/>
      <c r="FZ40" s="86"/>
      <c r="GA40" s="86"/>
      <c r="GB40" s="86"/>
      <c r="GC40" s="86"/>
      <c r="GD40" s="86"/>
      <c r="GE40" s="86"/>
      <c r="GF40" s="86"/>
      <c r="GG40" s="86"/>
      <c r="GH40" s="86"/>
      <c r="GI40" s="86"/>
      <c r="GJ40" s="86"/>
      <c r="GK40" s="86"/>
      <c r="GL40" s="86"/>
      <c r="GM40" s="86"/>
      <c r="GN40" s="86"/>
      <c r="GO40" s="86"/>
      <c r="GP40" s="86"/>
      <c r="GQ40" s="86"/>
      <c r="GR40" s="86"/>
      <c r="GS40" s="86"/>
      <c r="GT40" s="86"/>
      <c r="GU40" s="86"/>
      <c r="GV40" s="86"/>
      <c r="GW40" s="86"/>
      <c r="GX40" s="86"/>
      <c r="GY40" s="86"/>
      <c r="GZ40" s="86"/>
      <c r="HA40" s="86"/>
      <c r="HB40" s="86"/>
      <c r="HC40" s="86"/>
      <c r="HD40" s="86"/>
      <c r="HE40" s="86"/>
      <c r="HF40" s="86"/>
      <c r="HG40" s="86"/>
      <c r="HH40" s="86"/>
      <c r="HI40" s="86"/>
      <c r="HJ40" s="86"/>
      <c r="HK40" s="86"/>
      <c r="HL40" s="86"/>
      <c r="HM40" s="86"/>
      <c r="HN40" s="86"/>
      <c r="HO40" s="86"/>
      <c r="HP40" s="86"/>
      <c r="HQ40" s="86"/>
      <c r="HR40" s="86"/>
      <c r="HS40" s="86"/>
      <c r="HT40" s="86"/>
      <c r="HU40" s="86"/>
      <c r="HV40" s="86"/>
      <c r="HW40" s="86"/>
      <c r="HX40" s="86"/>
      <c r="HY40" s="86"/>
      <c r="HZ40" s="86"/>
      <c r="IA40" s="86"/>
      <c r="IB40" s="86"/>
      <c r="IC40" s="86"/>
      <c r="ID40" s="86"/>
      <c r="IE40" s="86"/>
      <c r="IF40" s="86"/>
      <c r="IG40" s="86"/>
      <c r="IH40" s="86"/>
      <c r="II40" s="86"/>
      <c r="IJ40" s="86"/>
      <c r="IK40" s="86"/>
      <c r="IL40" s="86"/>
      <c r="IM40" s="86"/>
      <c r="IN40" s="86"/>
      <c r="IO40" s="86"/>
      <c r="IP40" s="86"/>
      <c r="IQ40" s="86"/>
      <c r="IR40" s="86"/>
      <c r="IS40" s="86"/>
      <c r="IT40" s="86"/>
      <c r="IU40" s="86"/>
      <c r="IV40" s="86"/>
      <c r="IW40" s="86"/>
    </row>
    <row r="41" spans="1:257" s="204" customFormat="1" x14ac:dyDescent="0.3">
      <c r="A41" s="208" t="s">
        <v>93</v>
      </c>
      <c r="B41" s="88"/>
      <c r="C41" s="106">
        <f>'Exp Summary'!$S$27</f>
        <v>1524058</v>
      </c>
      <c r="D41" s="107"/>
      <c r="E41" s="104">
        <f>+'Exp Summary'!$S$30</f>
        <v>9.0387288624262686E-3</v>
      </c>
      <c r="F41" s="86"/>
      <c r="G41" s="86"/>
      <c r="H41" s="86"/>
      <c r="I41" s="86"/>
      <c r="J41" s="86"/>
      <c r="K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BO41" s="86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86"/>
      <c r="CA41" s="86"/>
      <c r="CB41" s="86"/>
      <c r="CC41" s="86"/>
      <c r="CD41" s="86"/>
      <c r="CE41" s="86"/>
      <c r="CF41" s="86"/>
      <c r="CG41" s="86"/>
      <c r="CH41" s="86"/>
      <c r="CI41" s="86"/>
      <c r="CJ41" s="86"/>
      <c r="CK41" s="86"/>
      <c r="CL41" s="86"/>
      <c r="CM41" s="86"/>
      <c r="CN41" s="86"/>
      <c r="CO41" s="86"/>
      <c r="CP41" s="86"/>
      <c r="CQ41" s="86"/>
      <c r="CR41" s="86"/>
      <c r="CS41" s="86"/>
      <c r="CT41" s="86"/>
      <c r="CU41" s="86"/>
      <c r="CV41" s="86"/>
      <c r="CW41" s="86"/>
      <c r="CX41" s="86"/>
      <c r="CY41" s="86"/>
      <c r="CZ41" s="86"/>
      <c r="DA41" s="86"/>
      <c r="DB41" s="86"/>
      <c r="DC41" s="86"/>
      <c r="DD41" s="86"/>
      <c r="DE41" s="86"/>
      <c r="DF41" s="86"/>
      <c r="DG41" s="86"/>
      <c r="DH41" s="86"/>
      <c r="DI41" s="86"/>
      <c r="DJ41" s="86"/>
      <c r="DK41" s="86"/>
      <c r="DL41" s="86"/>
      <c r="DM41" s="86"/>
      <c r="DN41" s="86"/>
      <c r="DO41" s="86"/>
      <c r="DP41" s="86"/>
      <c r="DQ41" s="86"/>
      <c r="DR41" s="86"/>
      <c r="DS41" s="86"/>
      <c r="DT41" s="86"/>
      <c r="DU41" s="86"/>
      <c r="DV41" s="86"/>
      <c r="DW41" s="86"/>
      <c r="DX41" s="86"/>
      <c r="DY41" s="86"/>
      <c r="DZ41" s="86"/>
      <c r="EA41" s="86"/>
      <c r="EB41" s="86"/>
      <c r="EC41" s="86"/>
      <c r="ED41" s="86"/>
      <c r="EE41" s="86"/>
      <c r="EF41" s="86"/>
      <c r="EG41" s="86"/>
      <c r="EH41" s="86"/>
      <c r="EI41" s="86"/>
      <c r="EJ41" s="86"/>
      <c r="EK41" s="86"/>
      <c r="EL41" s="86"/>
      <c r="EM41" s="86"/>
      <c r="EN41" s="86"/>
      <c r="EO41" s="86"/>
      <c r="EP41" s="86"/>
      <c r="EQ41" s="86"/>
      <c r="ER41" s="86"/>
      <c r="ES41" s="86"/>
      <c r="ET41" s="86"/>
      <c r="EU41" s="86"/>
      <c r="EV41" s="86"/>
      <c r="EW41" s="86"/>
      <c r="EX41" s="86"/>
      <c r="EY41" s="86"/>
      <c r="EZ41" s="86"/>
      <c r="FA41" s="86"/>
      <c r="FB41" s="86"/>
      <c r="FC41" s="86"/>
      <c r="FD41" s="86"/>
      <c r="FE41" s="86"/>
      <c r="FF41" s="86"/>
      <c r="FG41" s="86"/>
      <c r="FH41" s="86"/>
      <c r="FI41" s="86"/>
      <c r="FJ41" s="86"/>
      <c r="FK41" s="86"/>
      <c r="FL41" s="86"/>
      <c r="FM41" s="86"/>
      <c r="FN41" s="86"/>
      <c r="FO41" s="86"/>
      <c r="FP41" s="86"/>
      <c r="FQ41" s="86"/>
      <c r="FR41" s="86"/>
      <c r="FS41" s="86"/>
      <c r="FT41" s="86"/>
      <c r="FU41" s="86"/>
      <c r="FV41" s="86"/>
      <c r="FW41" s="86"/>
      <c r="FX41" s="86"/>
      <c r="FY41" s="86"/>
      <c r="FZ41" s="86"/>
      <c r="GA41" s="86"/>
      <c r="GB41" s="86"/>
      <c r="GC41" s="86"/>
      <c r="GD41" s="86"/>
      <c r="GE41" s="86"/>
      <c r="GF41" s="86"/>
      <c r="GG41" s="86"/>
      <c r="GH41" s="86"/>
      <c r="GI41" s="86"/>
      <c r="GJ41" s="86"/>
      <c r="GK41" s="86"/>
      <c r="GL41" s="86"/>
      <c r="GM41" s="86"/>
      <c r="GN41" s="86"/>
      <c r="GO41" s="86"/>
      <c r="GP41" s="86"/>
      <c r="GQ41" s="86"/>
      <c r="GR41" s="86"/>
      <c r="GS41" s="86"/>
      <c r="GT41" s="86"/>
      <c r="GU41" s="86"/>
      <c r="GV41" s="86"/>
      <c r="GW41" s="86"/>
      <c r="GX41" s="86"/>
      <c r="GY41" s="86"/>
      <c r="GZ41" s="86"/>
      <c r="HA41" s="86"/>
      <c r="HB41" s="86"/>
      <c r="HC41" s="86"/>
      <c r="HD41" s="86"/>
      <c r="HE41" s="86"/>
      <c r="HF41" s="86"/>
      <c r="HG41" s="86"/>
      <c r="HH41" s="86"/>
      <c r="HI41" s="86"/>
      <c r="HJ41" s="86"/>
      <c r="HK41" s="86"/>
      <c r="HL41" s="86"/>
      <c r="HM41" s="86"/>
      <c r="HN41" s="86"/>
      <c r="HO41" s="86"/>
      <c r="HP41" s="86"/>
      <c r="HQ41" s="86"/>
      <c r="HR41" s="86"/>
      <c r="HS41" s="86"/>
      <c r="HT41" s="86"/>
      <c r="HU41" s="86"/>
      <c r="HV41" s="86"/>
      <c r="HW41" s="86"/>
      <c r="HX41" s="86"/>
      <c r="HY41" s="86"/>
      <c r="HZ41" s="86"/>
      <c r="IA41" s="86"/>
      <c r="IB41" s="86"/>
      <c r="IC41" s="86"/>
      <c r="ID41" s="86"/>
      <c r="IE41" s="86"/>
      <c r="IF41" s="86"/>
      <c r="IG41" s="86"/>
      <c r="IH41" s="86"/>
      <c r="II41" s="86"/>
      <c r="IJ41" s="86"/>
      <c r="IK41" s="86"/>
      <c r="IL41" s="86"/>
      <c r="IM41" s="86"/>
      <c r="IN41" s="86"/>
      <c r="IO41" s="86"/>
      <c r="IP41" s="86"/>
      <c r="IQ41" s="86"/>
      <c r="IR41" s="86"/>
      <c r="IS41" s="86"/>
      <c r="IT41" s="86"/>
      <c r="IU41" s="86"/>
      <c r="IV41" s="86"/>
      <c r="IW41" s="86"/>
    </row>
    <row r="42" spans="1:257" s="204" customFormat="1" ht="20.25" thickBot="1" x14ac:dyDescent="0.35">
      <c r="A42" s="86"/>
      <c r="B42" s="88"/>
      <c r="C42" s="231"/>
      <c r="D42" s="107"/>
      <c r="E42" s="108"/>
      <c r="F42" s="86"/>
      <c r="G42" s="86"/>
      <c r="H42" s="86"/>
      <c r="I42" s="86"/>
      <c r="J42" s="86"/>
      <c r="K42" s="115"/>
      <c r="L42" s="115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  <c r="BO42" s="86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86"/>
      <c r="CA42" s="86"/>
      <c r="CB42" s="86"/>
      <c r="CC42" s="86"/>
      <c r="CD42" s="86"/>
      <c r="CE42" s="86"/>
      <c r="CF42" s="86"/>
      <c r="CG42" s="86"/>
      <c r="CH42" s="86"/>
      <c r="CI42" s="86"/>
      <c r="CJ42" s="86"/>
      <c r="CK42" s="86"/>
      <c r="CL42" s="86"/>
      <c r="CM42" s="86"/>
      <c r="CN42" s="86"/>
      <c r="CO42" s="86"/>
      <c r="CP42" s="86"/>
      <c r="CQ42" s="86"/>
      <c r="CR42" s="86"/>
      <c r="CS42" s="86"/>
      <c r="CT42" s="86"/>
      <c r="CU42" s="86"/>
      <c r="CV42" s="86"/>
      <c r="CW42" s="86"/>
      <c r="CX42" s="86"/>
      <c r="CY42" s="86"/>
      <c r="CZ42" s="86"/>
      <c r="DA42" s="86"/>
      <c r="DB42" s="86"/>
      <c r="DC42" s="86"/>
      <c r="DD42" s="86"/>
      <c r="DE42" s="86"/>
      <c r="DF42" s="86"/>
      <c r="DG42" s="86"/>
      <c r="DH42" s="86"/>
      <c r="DI42" s="86"/>
      <c r="DJ42" s="86"/>
      <c r="DK42" s="86"/>
      <c r="DL42" s="86"/>
      <c r="DM42" s="86"/>
      <c r="DN42" s="86"/>
      <c r="DO42" s="86"/>
      <c r="DP42" s="86"/>
      <c r="DQ42" s="86"/>
      <c r="DR42" s="86"/>
      <c r="DS42" s="86"/>
      <c r="DT42" s="86"/>
      <c r="DU42" s="86"/>
      <c r="DV42" s="86"/>
      <c r="DW42" s="86"/>
      <c r="DX42" s="86"/>
      <c r="DY42" s="86"/>
      <c r="DZ42" s="86"/>
      <c r="EA42" s="86"/>
      <c r="EB42" s="86"/>
      <c r="EC42" s="86"/>
      <c r="ED42" s="86"/>
      <c r="EE42" s="86"/>
      <c r="EF42" s="86"/>
      <c r="EG42" s="86"/>
      <c r="EH42" s="86"/>
      <c r="EI42" s="86"/>
      <c r="EJ42" s="86"/>
      <c r="EK42" s="86"/>
      <c r="EL42" s="86"/>
      <c r="EM42" s="86"/>
      <c r="EN42" s="86"/>
      <c r="EO42" s="86"/>
      <c r="EP42" s="86"/>
      <c r="EQ42" s="86"/>
      <c r="ER42" s="86"/>
      <c r="ES42" s="86"/>
      <c r="ET42" s="86"/>
      <c r="EU42" s="86"/>
      <c r="EV42" s="86"/>
      <c r="EW42" s="86"/>
      <c r="EX42" s="86"/>
      <c r="EY42" s="86"/>
      <c r="EZ42" s="86"/>
      <c r="FA42" s="86"/>
      <c r="FB42" s="86"/>
      <c r="FC42" s="86"/>
      <c r="FD42" s="86"/>
      <c r="FE42" s="86"/>
      <c r="FF42" s="86"/>
      <c r="FG42" s="86"/>
      <c r="FH42" s="86"/>
      <c r="FI42" s="86"/>
      <c r="FJ42" s="86"/>
      <c r="FK42" s="86"/>
      <c r="FL42" s="86"/>
      <c r="FM42" s="86"/>
      <c r="FN42" s="86"/>
      <c r="FO42" s="86"/>
      <c r="FP42" s="86"/>
      <c r="FQ42" s="86"/>
      <c r="FR42" s="86"/>
      <c r="FS42" s="86"/>
      <c r="FT42" s="86"/>
      <c r="FU42" s="86"/>
      <c r="FV42" s="86"/>
      <c r="FW42" s="86"/>
      <c r="FX42" s="86"/>
      <c r="FY42" s="86"/>
      <c r="FZ42" s="86"/>
      <c r="GA42" s="86"/>
      <c r="GB42" s="86"/>
      <c r="GC42" s="86"/>
      <c r="GD42" s="86"/>
      <c r="GE42" s="86"/>
      <c r="GF42" s="86"/>
      <c r="GG42" s="86"/>
      <c r="GH42" s="86"/>
      <c r="GI42" s="86"/>
      <c r="GJ42" s="86"/>
      <c r="GK42" s="86"/>
      <c r="GL42" s="86"/>
      <c r="GM42" s="86"/>
      <c r="GN42" s="86"/>
      <c r="GO42" s="86"/>
      <c r="GP42" s="86"/>
      <c r="GQ42" s="86"/>
      <c r="GR42" s="86"/>
      <c r="GS42" s="86"/>
      <c r="GT42" s="86"/>
      <c r="GU42" s="86"/>
      <c r="GV42" s="86"/>
      <c r="GW42" s="86"/>
      <c r="GX42" s="86"/>
      <c r="GY42" s="86"/>
      <c r="GZ42" s="86"/>
      <c r="HA42" s="86"/>
      <c r="HB42" s="86"/>
      <c r="HC42" s="86"/>
      <c r="HD42" s="86"/>
      <c r="HE42" s="86"/>
      <c r="HF42" s="86"/>
      <c r="HG42" s="86"/>
      <c r="HH42" s="86"/>
      <c r="HI42" s="86"/>
      <c r="HJ42" s="86"/>
      <c r="HK42" s="86"/>
      <c r="HL42" s="86"/>
      <c r="HM42" s="86"/>
      <c r="HN42" s="86"/>
      <c r="HO42" s="86"/>
      <c r="HP42" s="86"/>
      <c r="HQ42" s="86"/>
      <c r="HR42" s="86"/>
      <c r="HS42" s="86"/>
      <c r="HT42" s="86"/>
      <c r="HU42" s="86"/>
      <c r="HV42" s="86"/>
      <c r="HW42" s="86"/>
      <c r="HX42" s="86"/>
      <c r="HY42" s="86"/>
      <c r="HZ42" s="86"/>
      <c r="IA42" s="86"/>
      <c r="IB42" s="86"/>
      <c r="IC42" s="86"/>
      <c r="ID42" s="86"/>
      <c r="IE42" s="86"/>
      <c r="IF42" s="86"/>
      <c r="IG42" s="86"/>
      <c r="IH42" s="86"/>
      <c r="II42" s="86"/>
      <c r="IJ42" s="86"/>
      <c r="IK42" s="86"/>
      <c r="IL42" s="86"/>
      <c r="IM42" s="86"/>
      <c r="IN42" s="86"/>
      <c r="IO42" s="86"/>
      <c r="IP42" s="86"/>
      <c r="IQ42" s="86"/>
      <c r="IR42" s="86"/>
      <c r="IS42" s="86"/>
      <c r="IT42" s="86"/>
      <c r="IU42" s="86"/>
      <c r="IV42" s="86"/>
      <c r="IW42" s="86"/>
    </row>
    <row r="43" spans="1:257" s="204" customFormat="1" ht="20.25" thickBot="1" x14ac:dyDescent="0.35">
      <c r="A43" s="109" t="s">
        <v>85</v>
      </c>
      <c r="B43" s="91"/>
      <c r="C43" s="110">
        <f>+'Exp Summary'!W27</f>
        <v>168614196</v>
      </c>
      <c r="D43" s="111"/>
      <c r="E43" s="112">
        <f>+'Exp Summary'!$W$30</f>
        <v>1</v>
      </c>
      <c r="F43" s="86"/>
      <c r="G43" s="86"/>
      <c r="H43" s="86"/>
      <c r="I43" s="86"/>
      <c r="J43" s="86"/>
      <c r="K43" s="117"/>
      <c r="L43" s="117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86"/>
      <c r="CA43" s="86"/>
      <c r="CB43" s="86"/>
      <c r="CC43" s="86"/>
      <c r="CD43" s="86"/>
      <c r="CE43" s="86"/>
      <c r="CF43" s="86"/>
      <c r="CG43" s="86"/>
      <c r="CH43" s="86"/>
      <c r="CI43" s="86"/>
      <c r="CJ43" s="86"/>
      <c r="CK43" s="86"/>
      <c r="CL43" s="86"/>
      <c r="CM43" s="86"/>
      <c r="CN43" s="86"/>
      <c r="CO43" s="86"/>
      <c r="CP43" s="86"/>
      <c r="CQ43" s="86"/>
      <c r="CR43" s="86"/>
      <c r="CS43" s="86"/>
      <c r="CT43" s="86"/>
      <c r="CU43" s="86"/>
      <c r="CV43" s="86"/>
      <c r="CW43" s="86"/>
      <c r="CX43" s="86"/>
      <c r="CY43" s="86"/>
      <c r="CZ43" s="86"/>
      <c r="DA43" s="86"/>
      <c r="DB43" s="86"/>
      <c r="DC43" s="86"/>
      <c r="DD43" s="86"/>
      <c r="DE43" s="86"/>
      <c r="DF43" s="86"/>
      <c r="DG43" s="86"/>
      <c r="DH43" s="86"/>
      <c r="DI43" s="86"/>
      <c r="DJ43" s="86"/>
      <c r="DK43" s="86"/>
      <c r="DL43" s="86"/>
      <c r="DM43" s="86"/>
      <c r="DN43" s="86"/>
      <c r="DO43" s="86"/>
      <c r="DP43" s="86"/>
      <c r="DQ43" s="86"/>
      <c r="DR43" s="86"/>
      <c r="DS43" s="86"/>
      <c r="DT43" s="86"/>
      <c r="DU43" s="86"/>
      <c r="DV43" s="86"/>
      <c r="DW43" s="86"/>
      <c r="DX43" s="86"/>
      <c r="DY43" s="86"/>
      <c r="DZ43" s="86"/>
      <c r="EA43" s="86"/>
      <c r="EB43" s="86"/>
      <c r="EC43" s="86"/>
      <c r="ED43" s="86"/>
      <c r="EE43" s="86"/>
      <c r="EF43" s="86"/>
      <c r="EG43" s="86"/>
      <c r="EH43" s="86"/>
      <c r="EI43" s="86"/>
      <c r="EJ43" s="86"/>
      <c r="EK43" s="86"/>
      <c r="EL43" s="86"/>
      <c r="EM43" s="86"/>
      <c r="EN43" s="86"/>
      <c r="EO43" s="86"/>
      <c r="EP43" s="86"/>
      <c r="EQ43" s="86"/>
      <c r="ER43" s="86"/>
      <c r="ES43" s="86"/>
      <c r="ET43" s="86"/>
      <c r="EU43" s="86"/>
      <c r="EV43" s="86"/>
      <c r="EW43" s="86"/>
      <c r="EX43" s="86"/>
      <c r="EY43" s="86"/>
      <c r="EZ43" s="86"/>
      <c r="FA43" s="86"/>
      <c r="FB43" s="86"/>
      <c r="FC43" s="86"/>
      <c r="FD43" s="86"/>
      <c r="FE43" s="86"/>
      <c r="FF43" s="86"/>
      <c r="FG43" s="86"/>
      <c r="FH43" s="86"/>
      <c r="FI43" s="86"/>
      <c r="FJ43" s="86"/>
      <c r="FK43" s="86"/>
      <c r="FL43" s="86"/>
      <c r="FM43" s="86"/>
      <c r="FN43" s="86"/>
      <c r="FO43" s="86"/>
      <c r="FP43" s="86"/>
      <c r="FQ43" s="86"/>
      <c r="FR43" s="86"/>
      <c r="FS43" s="86"/>
      <c r="FT43" s="86"/>
      <c r="FU43" s="86"/>
      <c r="FV43" s="86"/>
      <c r="FW43" s="86"/>
      <c r="FX43" s="86"/>
      <c r="FY43" s="86"/>
      <c r="FZ43" s="86"/>
      <c r="GA43" s="86"/>
      <c r="GB43" s="86"/>
      <c r="GC43" s="86"/>
      <c r="GD43" s="86"/>
      <c r="GE43" s="86"/>
      <c r="GF43" s="86"/>
      <c r="GG43" s="86"/>
      <c r="GH43" s="86"/>
      <c r="GI43" s="86"/>
      <c r="GJ43" s="86"/>
      <c r="GK43" s="86"/>
      <c r="GL43" s="86"/>
      <c r="GM43" s="86"/>
      <c r="GN43" s="86"/>
      <c r="GO43" s="86"/>
      <c r="GP43" s="86"/>
      <c r="GQ43" s="86"/>
      <c r="GR43" s="86"/>
      <c r="GS43" s="86"/>
      <c r="GT43" s="86"/>
      <c r="GU43" s="86"/>
      <c r="GV43" s="86"/>
      <c r="GW43" s="86"/>
      <c r="GX43" s="86"/>
      <c r="GY43" s="86"/>
      <c r="GZ43" s="86"/>
      <c r="HA43" s="86"/>
      <c r="HB43" s="86"/>
      <c r="HC43" s="86"/>
      <c r="HD43" s="86"/>
      <c r="HE43" s="86"/>
      <c r="HF43" s="86"/>
      <c r="HG43" s="86"/>
      <c r="HH43" s="86"/>
      <c r="HI43" s="86"/>
      <c r="HJ43" s="86"/>
      <c r="HK43" s="86"/>
      <c r="HL43" s="86"/>
      <c r="HM43" s="86"/>
      <c r="HN43" s="86"/>
      <c r="HO43" s="86"/>
      <c r="HP43" s="86"/>
      <c r="HQ43" s="86"/>
      <c r="HR43" s="86"/>
      <c r="HS43" s="86"/>
      <c r="HT43" s="86"/>
      <c r="HU43" s="86"/>
      <c r="HV43" s="86"/>
      <c r="HW43" s="86"/>
      <c r="HX43" s="86"/>
      <c r="HY43" s="86"/>
      <c r="HZ43" s="86"/>
      <c r="IA43" s="86"/>
      <c r="IB43" s="86"/>
      <c r="IC43" s="86"/>
      <c r="ID43" s="86"/>
      <c r="IE43" s="86"/>
      <c r="IF43" s="86"/>
      <c r="IG43" s="86"/>
      <c r="IH43" s="86"/>
      <c r="II43" s="86"/>
      <c r="IJ43" s="86"/>
      <c r="IK43" s="86"/>
      <c r="IL43" s="86"/>
      <c r="IM43" s="86"/>
      <c r="IN43" s="86"/>
      <c r="IO43" s="86"/>
      <c r="IP43" s="86"/>
      <c r="IQ43" s="86"/>
      <c r="IR43" s="86"/>
      <c r="IS43" s="86"/>
      <c r="IT43" s="86"/>
      <c r="IU43" s="86"/>
      <c r="IV43" s="86"/>
      <c r="IW43" s="86"/>
    </row>
    <row r="44" spans="1:257" s="204" customFormat="1" ht="20.25" thickTop="1" x14ac:dyDescent="0.3">
      <c r="F44" s="86"/>
      <c r="G44" s="86"/>
      <c r="H44" s="86"/>
      <c r="I44" s="86"/>
      <c r="J44" s="86"/>
      <c r="K44" s="59"/>
      <c r="L44" s="59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86"/>
      <c r="BO44" s="86"/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86"/>
      <c r="CA44" s="86"/>
      <c r="CB44" s="86"/>
      <c r="CC44" s="86"/>
      <c r="CD44" s="86"/>
      <c r="CE44" s="86"/>
      <c r="CF44" s="86"/>
      <c r="CG44" s="86"/>
      <c r="CH44" s="86"/>
      <c r="CI44" s="86"/>
      <c r="CJ44" s="86"/>
      <c r="CK44" s="86"/>
      <c r="CL44" s="86"/>
      <c r="CM44" s="86"/>
      <c r="CN44" s="86"/>
      <c r="CO44" s="86"/>
      <c r="CP44" s="86"/>
      <c r="CQ44" s="86"/>
      <c r="CR44" s="86"/>
      <c r="CS44" s="86"/>
      <c r="CT44" s="86"/>
      <c r="CU44" s="86"/>
      <c r="CV44" s="86"/>
      <c r="CW44" s="86"/>
      <c r="CX44" s="86"/>
      <c r="CY44" s="86"/>
      <c r="CZ44" s="86"/>
      <c r="DA44" s="86"/>
      <c r="DB44" s="86"/>
      <c r="DC44" s="86"/>
      <c r="DD44" s="86"/>
      <c r="DE44" s="86"/>
      <c r="DF44" s="86"/>
      <c r="DG44" s="86"/>
      <c r="DH44" s="86"/>
      <c r="DI44" s="86"/>
      <c r="DJ44" s="86"/>
      <c r="DK44" s="86"/>
      <c r="DL44" s="86"/>
      <c r="DM44" s="86"/>
      <c r="DN44" s="86"/>
      <c r="DO44" s="86"/>
      <c r="DP44" s="86"/>
      <c r="DQ44" s="86"/>
      <c r="DR44" s="86"/>
      <c r="DS44" s="86"/>
      <c r="DT44" s="86"/>
      <c r="DU44" s="86"/>
      <c r="DV44" s="86"/>
      <c r="DW44" s="86"/>
      <c r="DX44" s="86"/>
      <c r="DY44" s="86"/>
      <c r="DZ44" s="86"/>
      <c r="EA44" s="86"/>
      <c r="EB44" s="86"/>
      <c r="EC44" s="86"/>
      <c r="ED44" s="86"/>
      <c r="EE44" s="86"/>
      <c r="EF44" s="86"/>
      <c r="EG44" s="86"/>
      <c r="EH44" s="86"/>
      <c r="EI44" s="86"/>
      <c r="EJ44" s="86"/>
      <c r="EK44" s="86"/>
      <c r="EL44" s="86"/>
      <c r="EM44" s="86"/>
      <c r="EN44" s="86"/>
      <c r="EO44" s="86"/>
      <c r="EP44" s="86"/>
      <c r="EQ44" s="86"/>
      <c r="ER44" s="86"/>
      <c r="ES44" s="86"/>
      <c r="ET44" s="86"/>
      <c r="EU44" s="86"/>
      <c r="EV44" s="86"/>
      <c r="EW44" s="86"/>
      <c r="EX44" s="86"/>
      <c r="EY44" s="86"/>
      <c r="EZ44" s="86"/>
      <c r="FA44" s="86"/>
      <c r="FB44" s="86"/>
      <c r="FC44" s="86"/>
      <c r="FD44" s="86"/>
      <c r="FE44" s="86"/>
      <c r="FF44" s="86"/>
      <c r="FG44" s="86"/>
      <c r="FH44" s="86"/>
      <c r="FI44" s="86"/>
      <c r="FJ44" s="86"/>
      <c r="FK44" s="86"/>
      <c r="FL44" s="86"/>
      <c r="FM44" s="86"/>
      <c r="FN44" s="86"/>
      <c r="FO44" s="86"/>
      <c r="FP44" s="86"/>
      <c r="FQ44" s="86"/>
      <c r="FR44" s="86"/>
      <c r="FS44" s="86"/>
      <c r="FT44" s="86"/>
      <c r="FU44" s="86"/>
      <c r="FV44" s="86"/>
      <c r="FW44" s="86"/>
      <c r="FX44" s="86"/>
      <c r="FY44" s="86"/>
      <c r="FZ44" s="86"/>
      <c r="GA44" s="86"/>
      <c r="GB44" s="86"/>
      <c r="GC44" s="86"/>
      <c r="GD44" s="86"/>
      <c r="GE44" s="86"/>
      <c r="GF44" s="86"/>
      <c r="GG44" s="86"/>
      <c r="GH44" s="86"/>
      <c r="GI44" s="86"/>
      <c r="GJ44" s="86"/>
      <c r="GK44" s="86"/>
      <c r="GL44" s="86"/>
      <c r="GM44" s="86"/>
      <c r="GN44" s="86"/>
      <c r="GO44" s="86"/>
      <c r="GP44" s="86"/>
      <c r="GQ44" s="86"/>
      <c r="GR44" s="86"/>
      <c r="GS44" s="86"/>
      <c r="GT44" s="86"/>
      <c r="GU44" s="86"/>
      <c r="GV44" s="86"/>
      <c r="GW44" s="86"/>
      <c r="GX44" s="86"/>
      <c r="GY44" s="86"/>
      <c r="GZ44" s="86"/>
      <c r="HA44" s="86"/>
      <c r="HB44" s="86"/>
      <c r="HC44" s="86"/>
      <c r="HD44" s="86"/>
      <c r="HE44" s="86"/>
      <c r="HF44" s="86"/>
      <c r="HG44" s="86"/>
      <c r="HH44" s="86"/>
      <c r="HI44" s="86"/>
      <c r="HJ44" s="86"/>
      <c r="HK44" s="86"/>
      <c r="HL44" s="86"/>
      <c r="HM44" s="86"/>
      <c r="HN44" s="86"/>
      <c r="HO44" s="86"/>
      <c r="HP44" s="86"/>
      <c r="HQ44" s="86"/>
      <c r="HR44" s="86"/>
      <c r="HS44" s="86"/>
      <c r="HT44" s="86"/>
      <c r="HU44" s="86"/>
      <c r="HV44" s="86"/>
      <c r="HW44" s="86"/>
      <c r="HX44" s="86"/>
      <c r="HY44" s="86"/>
      <c r="HZ44" s="86"/>
      <c r="IA44" s="86"/>
      <c r="IB44" s="86"/>
      <c r="IC44" s="86"/>
      <c r="ID44" s="86"/>
      <c r="IE44" s="86"/>
      <c r="IF44" s="86"/>
      <c r="IG44" s="86"/>
      <c r="IH44" s="86"/>
      <c r="II44" s="86"/>
      <c r="IJ44" s="86"/>
      <c r="IK44" s="86"/>
      <c r="IL44" s="86"/>
      <c r="IM44" s="86"/>
      <c r="IN44" s="86"/>
      <c r="IO44" s="86"/>
      <c r="IP44" s="86"/>
      <c r="IQ44" s="86"/>
      <c r="IR44" s="86"/>
      <c r="IS44" s="86"/>
      <c r="IT44" s="86"/>
      <c r="IU44" s="86"/>
      <c r="IV44" s="86"/>
      <c r="IW44" s="86"/>
    </row>
    <row r="45" spans="1:257" s="204" customFormat="1" ht="18.75" customHeight="1" x14ac:dyDescent="0.3">
      <c r="J45" s="86"/>
      <c r="K45" s="86"/>
      <c r="L45" s="86"/>
      <c r="M45" s="86"/>
      <c r="N45" s="211"/>
      <c r="O45" s="212"/>
      <c r="P45" s="212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  <c r="BO45" s="86"/>
      <c r="BP45" s="86"/>
      <c r="BQ45" s="86"/>
      <c r="BR45" s="86"/>
      <c r="BS45" s="86"/>
      <c r="BT45" s="86"/>
      <c r="BU45" s="86"/>
      <c r="BV45" s="86"/>
      <c r="BW45" s="86"/>
      <c r="BX45" s="86"/>
      <c r="BY45" s="86"/>
      <c r="BZ45" s="86"/>
      <c r="CA45" s="86"/>
      <c r="CB45" s="86"/>
      <c r="CC45" s="86"/>
      <c r="CD45" s="86"/>
      <c r="CE45" s="86"/>
      <c r="CF45" s="86"/>
      <c r="CG45" s="86"/>
      <c r="CH45" s="86"/>
      <c r="CI45" s="86"/>
      <c r="CJ45" s="86"/>
      <c r="CK45" s="86"/>
      <c r="CL45" s="86"/>
      <c r="CM45" s="86"/>
      <c r="CN45" s="86"/>
      <c r="CO45" s="86"/>
      <c r="CP45" s="86"/>
      <c r="CQ45" s="86"/>
      <c r="CR45" s="86"/>
      <c r="CS45" s="86"/>
      <c r="CT45" s="86"/>
      <c r="CU45" s="86"/>
      <c r="CV45" s="86"/>
      <c r="CW45" s="86"/>
      <c r="CX45" s="86"/>
      <c r="CY45" s="86"/>
      <c r="CZ45" s="86"/>
      <c r="DA45" s="86"/>
      <c r="DB45" s="86"/>
      <c r="DC45" s="86"/>
      <c r="DD45" s="86"/>
      <c r="DE45" s="86"/>
      <c r="DF45" s="86"/>
      <c r="DG45" s="86"/>
      <c r="DH45" s="86"/>
      <c r="DI45" s="86"/>
      <c r="DJ45" s="86"/>
      <c r="DK45" s="86"/>
      <c r="DL45" s="86"/>
      <c r="DM45" s="86"/>
      <c r="DN45" s="86"/>
      <c r="DO45" s="86"/>
      <c r="DP45" s="86"/>
      <c r="DQ45" s="86"/>
      <c r="DR45" s="86"/>
      <c r="DS45" s="86"/>
      <c r="DT45" s="86"/>
      <c r="DU45" s="86"/>
      <c r="DV45" s="86"/>
      <c r="DW45" s="86"/>
      <c r="DX45" s="86"/>
      <c r="DY45" s="86"/>
      <c r="DZ45" s="86"/>
      <c r="EA45" s="86"/>
      <c r="EB45" s="86"/>
      <c r="EC45" s="86"/>
      <c r="ED45" s="86"/>
      <c r="EE45" s="86"/>
      <c r="EF45" s="86"/>
      <c r="EG45" s="86"/>
      <c r="EH45" s="86"/>
      <c r="EI45" s="86"/>
      <c r="EJ45" s="86"/>
      <c r="EK45" s="86"/>
      <c r="EL45" s="86"/>
      <c r="EM45" s="86"/>
      <c r="EN45" s="86"/>
      <c r="EO45" s="86"/>
      <c r="EP45" s="86"/>
      <c r="EQ45" s="86"/>
      <c r="ER45" s="86"/>
      <c r="ES45" s="86"/>
      <c r="ET45" s="86"/>
      <c r="EU45" s="86"/>
      <c r="EV45" s="86"/>
      <c r="EW45" s="86"/>
      <c r="EX45" s="86"/>
      <c r="EY45" s="86"/>
      <c r="EZ45" s="86"/>
      <c r="FA45" s="86"/>
      <c r="FB45" s="86"/>
      <c r="FC45" s="86"/>
      <c r="FD45" s="86"/>
      <c r="FE45" s="86"/>
      <c r="FF45" s="86"/>
      <c r="FG45" s="86"/>
      <c r="FH45" s="86"/>
      <c r="FI45" s="86"/>
      <c r="FJ45" s="86"/>
      <c r="FK45" s="86"/>
      <c r="FL45" s="86"/>
      <c r="FM45" s="86"/>
      <c r="FN45" s="86"/>
      <c r="FO45" s="86"/>
      <c r="FP45" s="86"/>
      <c r="FQ45" s="86"/>
      <c r="FR45" s="86"/>
      <c r="FS45" s="86"/>
      <c r="FT45" s="86"/>
      <c r="FU45" s="86"/>
      <c r="FV45" s="86"/>
      <c r="FW45" s="86"/>
      <c r="FX45" s="86"/>
      <c r="FY45" s="86"/>
      <c r="FZ45" s="86"/>
      <c r="GA45" s="86"/>
      <c r="GB45" s="86"/>
      <c r="GC45" s="86"/>
      <c r="GD45" s="86"/>
      <c r="GE45" s="86"/>
      <c r="GF45" s="86"/>
      <c r="GG45" s="86"/>
      <c r="GH45" s="86"/>
      <c r="GI45" s="86"/>
      <c r="GJ45" s="86"/>
      <c r="GK45" s="86"/>
      <c r="GL45" s="86"/>
      <c r="GM45" s="86"/>
      <c r="GN45" s="86"/>
      <c r="GO45" s="86"/>
      <c r="GP45" s="86"/>
      <c r="GQ45" s="86"/>
      <c r="GR45" s="86"/>
      <c r="GS45" s="86"/>
      <c r="GT45" s="86"/>
      <c r="GU45" s="86"/>
      <c r="GV45" s="86"/>
      <c r="GW45" s="86"/>
      <c r="GX45" s="86"/>
      <c r="GY45" s="86"/>
      <c r="GZ45" s="86"/>
      <c r="HA45" s="86"/>
      <c r="HB45" s="86"/>
      <c r="HC45" s="86"/>
      <c r="HD45" s="86"/>
      <c r="HE45" s="86"/>
      <c r="HF45" s="86"/>
      <c r="HG45" s="86"/>
      <c r="HH45" s="86"/>
      <c r="HI45" s="86"/>
      <c r="HJ45" s="86"/>
      <c r="HK45" s="86"/>
      <c r="HL45" s="86"/>
      <c r="HM45" s="86"/>
      <c r="HN45" s="86"/>
      <c r="HO45" s="86"/>
      <c r="HP45" s="86"/>
      <c r="HQ45" s="86"/>
      <c r="HR45" s="86"/>
      <c r="HS45" s="86"/>
      <c r="HT45" s="86"/>
      <c r="HU45" s="86"/>
      <c r="HV45" s="86"/>
      <c r="HW45" s="86"/>
      <c r="HX45" s="86"/>
      <c r="HY45" s="86"/>
      <c r="HZ45" s="86"/>
      <c r="IA45" s="86"/>
      <c r="IB45" s="86"/>
      <c r="IC45" s="86"/>
      <c r="ID45" s="86"/>
      <c r="IE45" s="86"/>
      <c r="IF45" s="86"/>
      <c r="IG45" s="86"/>
      <c r="IH45" s="86"/>
      <c r="II45" s="86"/>
      <c r="IJ45" s="86"/>
      <c r="IK45" s="86"/>
      <c r="IL45" s="86"/>
      <c r="IM45" s="86"/>
      <c r="IN45" s="86"/>
      <c r="IO45" s="86"/>
      <c r="IP45" s="86"/>
      <c r="IQ45" s="86"/>
      <c r="IR45" s="86"/>
      <c r="IS45" s="86"/>
      <c r="IT45" s="86"/>
      <c r="IU45" s="86"/>
      <c r="IV45" s="86"/>
      <c r="IW45" s="86"/>
    </row>
    <row r="46" spans="1:257" s="204" customFormat="1" ht="18.75" customHeight="1" x14ac:dyDescent="0.3">
      <c r="B46" s="213"/>
      <c r="D46" s="213"/>
      <c r="J46" s="86"/>
      <c r="K46" s="86"/>
      <c r="L46" s="86"/>
      <c r="M46" s="86"/>
      <c r="N46" s="211"/>
      <c r="O46" s="212"/>
      <c r="P46" s="212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  <c r="BO46" s="86"/>
      <c r="BP46" s="86"/>
      <c r="BQ46" s="86"/>
      <c r="BR46" s="86"/>
      <c r="BS46" s="86"/>
      <c r="BT46" s="86"/>
      <c r="BU46" s="86"/>
      <c r="BV46" s="86"/>
      <c r="BW46" s="86"/>
      <c r="BX46" s="86"/>
      <c r="BY46" s="86"/>
      <c r="BZ46" s="86"/>
      <c r="CA46" s="86"/>
      <c r="CB46" s="86"/>
      <c r="CC46" s="86"/>
      <c r="CD46" s="86"/>
      <c r="CE46" s="86"/>
      <c r="CF46" s="86"/>
      <c r="CG46" s="86"/>
      <c r="CH46" s="86"/>
      <c r="CI46" s="86"/>
      <c r="CJ46" s="86"/>
      <c r="CK46" s="86"/>
      <c r="CL46" s="86"/>
      <c r="CM46" s="86"/>
      <c r="CN46" s="86"/>
      <c r="CO46" s="86"/>
      <c r="CP46" s="86"/>
      <c r="CQ46" s="86"/>
      <c r="CR46" s="86"/>
      <c r="CS46" s="86"/>
      <c r="CT46" s="86"/>
      <c r="CU46" s="86"/>
      <c r="CV46" s="86"/>
      <c r="CW46" s="86"/>
      <c r="CX46" s="86"/>
      <c r="CY46" s="86"/>
      <c r="CZ46" s="86"/>
      <c r="DA46" s="86"/>
      <c r="DB46" s="86"/>
      <c r="DC46" s="86"/>
      <c r="DD46" s="86"/>
      <c r="DE46" s="86"/>
      <c r="DF46" s="86"/>
      <c r="DG46" s="86"/>
      <c r="DH46" s="86"/>
      <c r="DI46" s="86"/>
      <c r="DJ46" s="86"/>
      <c r="DK46" s="86"/>
      <c r="DL46" s="86"/>
      <c r="DM46" s="86"/>
      <c r="DN46" s="86"/>
      <c r="DO46" s="86"/>
      <c r="DP46" s="86"/>
      <c r="DQ46" s="86"/>
      <c r="DR46" s="86"/>
      <c r="DS46" s="86"/>
      <c r="DT46" s="86"/>
      <c r="DU46" s="86"/>
      <c r="DV46" s="86"/>
      <c r="DW46" s="86"/>
      <c r="DX46" s="86"/>
      <c r="DY46" s="86"/>
      <c r="DZ46" s="86"/>
      <c r="EA46" s="86"/>
      <c r="EB46" s="86"/>
      <c r="EC46" s="86"/>
      <c r="ED46" s="86"/>
      <c r="EE46" s="86"/>
      <c r="EF46" s="86"/>
      <c r="EG46" s="86"/>
      <c r="EH46" s="86"/>
      <c r="EI46" s="86"/>
      <c r="EJ46" s="86"/>
      <c r="EK46" s="86"/>
      <c r="EL46" s="86"/>
      <c r="EM46" s="86"/>
      <c r="EN46" s="86"/>
      <c r="EO46" s="86"/>
      <c r="EP46" s="86"/>
      <c r="EQ46" s="86"/>
      <c r="ER46" s="86"/>
      <c r="ES46" s="86"/>
      <c r="ET46" s="86"/>
      <c r="EU46" s="86"/>
      <c r="EV46" s="86"/>
      <c r="EW46" s="86"/>
      <c r="EX46" s="86"/>
      <c r="EY46" s="86"/>
      <c r="EZ46" s="86"/>
      <c r="FA46" s="86"/>
      <c r="FB46" s="86"/>
      <c r="FC46" s="86"/>
      <c r="FD46" s="86"/>
      <c r="FE46" s="86"/>
      <c r="FF46" s="86"/>
      <c r="FG46" s="86"/>
      <c r="FH46" s="86"/>
      <c r="FI46" s="86"/>
      <c r="FJ46" s="86"/>
      <c r="FK46" s="86"/>
      <c r="FL46" s="86"/>
      <c r="FM46" s="86"/>
      <c r="FN46" s="86"/>
      <c r="FO46" s="86"/>
      <c r="FP46" s="86"/>
      <c r="FQ46" s="86"/>
      <c r="FR46" s="86"/>
      <c r="FS46" s="86"/>
      <c r="FT46" s="86"/>
      <c r="FU46" s="86"/>
      <c r="FV46" s="86"/>
      <c r="FW46" s="86"/>
      <c r="FX46" s="86"/>
      <c r="FY46" s="86"/>
      <c r="FZ46" s="86"/>
      <c r="GA46" s="86"/>
      <c r="GB46" s="86"/>
      <c r="GC46" s="86"/>
      <c r="GD46" s="86"/>
      <c r="GE46" s="86"/>
      <c r="GF46" s="86"/>
      <c r="GG46" s="86"/>
      <c r="GH46" s="86"/>
      <c r="GI46" s="86"/>
      <c r="GJ46" s="86"/>
      <c r="GK46" s="86"/>
      <c r="GL46" s="86"/>
      <c r="GM46" s="86"/>
      <c r="GN46" s="86"/>
      <c r="GO46" s="86"/>
      <c r="GP46" s="86"/>
      <c r="GQ46" s="86"/>
      <c r="GR46" s="86"/>
      <c r="GS46" s="86"/>
      <c r="GT46" s="86"/>
      <c r="GU46" s="86"/>
      <c r="GV46" s="86"/>
      <c r="GW46" s="86"/>
      <c r="GX46" s="86"/>
      <c r="GY46" s="86"/>
      <c r="GZ46" s="86"/>
      <c r="HA46" s="86"/>
      <c r="HB46" s="86"/>
      <c r="HC46" s="86"/>
      <c r="HD46" s="86"/>
      <c r="HE46" s="86"/>
      <c r="HF46" s="86"/>
      <c r="HG46" s="86"/>
      <c r="HH46" s="86"/>
      <c r="HI46" s="86"/>
      <c r="HJ46" s="86"/>
      <c r="HK46" s="86"/>
      <c r="HL46" s="86"/>
      <c r="HM46" s="86"/>
      <c r="HN46" s="86"/>
      <c r="HO46" s="86"/>
      <c r="HP46" s="86"/>
      <c r="HQ46" s="86"/>
      <c r="HR46" s="86"/>
      <c r="HS46" s="86"/>
      <c r="HT46" s="86"/>
      <c r="HU46" s="86"/>
      <c r="HV46" s="86"/>
      <c r="HW46" s="86"/>
      <c r="HX46" s="86"/>
      <c r="HY46" s="86"/>
      <c r="HZ46" s="86"/>
      <c r="IA46" s="86"/>
      <c r="IB46" s="86"/>
      <c r="IC46" s="86"/>
      <c r="ID46" s="86"/>
      <c r="IE46" s="86"/>
      <c r="IF46" s="86"/>
      <c r="IG46" s="86"/>
      <c r="IH46" s="86"/>
      <c r="II46" s="86"/>
      <c r="IJ46" s="86"/>
      <c r="IK46" s="86"/>
      <c r="IL46" s="86"/>
      <c r="IM46" s="86"/>
      <c r="IN46" s="86"/>
      <c r="IO46" s="86"/>
      <c r="IP46" s="86"/>
      <c r="IQ46" s="86"/>
      <c r="IR46" s="86"/>
      <c r="IS46" s="86"/>
      <c r="IT46" s="86"/>
      <c r="IU46" s="86"/>
      <c r="IV46" s="86"/>
      <c r="IW46" s="86"/>
    </row>
    <row r="47" spans="1:257" s="204" customFormat="1" ht="18.75" customHeight="1" x14ac:dyDescent="0.3">
      <c r="A47" s="86"/>
      <c r="B47" s="86"/>
      <c r="D47" s="213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  <c r="BO47" s="86"/>
      <c r="BP47" s="86"/>
      <c r="BQ47" s="86"/>
      <c r="BR47" s="86"/>
      <c r="BS47" s="86"/>
      <c r="BT47" s="86"/>
      <c r="BU47" s="86"/>
      <c r="BV47" s="86"/>
      <c r="BW47" s="86"/>
      <c r="BX47" s="86"/>
      <c r="BY47" s="86"/>
      <c r="BZ47" s="86"/>
      <c r="CA47" s="86"/>
      <c r="CB47" s="86"/>
      <c r="CC47" s="86"/>
      <c r="CD47" s="86"/>
      <c r="CE47" s="86"/>
      <c r="CF47" s="86"/>
      <c r="CG47" s="86"/>
      <c r="CH47" s="86"/>
      <c r="CI47" s="86"/>
      <c r="CJ47" s="86"/>
      <c r="CK47" s="86"/>
      <c r="CL47" s="86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6"/>
      <c r="DC47" s="86"/>
      <c r="DD47" s="86"/>
      <c r="DE47" s="86"/>
      <c r="DF47" s="86"/>
      <c r="DG47" s="86"/>
      <c r="DH47" s="86"/>
      <c r="DI47" s="86"/>
      <c r="DJ47" s="86"/>
      <c r="DK47" s="86"/>
      <c r="DL47" s="86"/>
      <c r="DM47" s="86"/>
      <c r="DN47" s="86"/>
      <c r="DO47" s="86"/>
      <c r="DP47" s="86"/>
      <c r="DQ47" s="86"/>
      <c r="DR47" s="86"/>
      <c r="DS47" s="86"/>
      <c r="DT47" s="86"/>
      <c r="DU47" s="86"/>
      <c r="DV47" s="86"/>
      <c r="DW47" s="86"/>
      <c r="DX47" s="86"/>
      <c r="DY47" s="86"/>
      <c r="DZ47" s="86"/>
      <c r="EA47" s="86"/>
      <c r="EB47" s="86"/>
      <c r="EC47" s="86"/>
      <c r="ED47" s="86"/>
      <c r="EE47" s="86"/>
      <c r="EF47" s="86"/>
      <c r="EG47" s="86"/>
      <c r="EH47" s="86"/>
      <c r="EI47" s="86"/>
      <c r="EJ47" s="86"/>
      <c r="EK47" s="86"/>
      <c r="EL47" s="86"/>
      <c r="EM47" s="86"/>
      <c r="EN47" s="86"/>
      <c r="EO47" s="86"/>
      <c r="EP47" s="86"/>
      <c r="EQ47" s="86"/>
      <c r="ER47" s="86"/>
      <c r="ES47" s="86"/>
      <c r="ET47" s="86"/>
      <c r="EU47" s="86"/>
      <c r="EV47" s="86"/>
      <c r="EW47" s="86"/>
      <c r="EX47" s="86"/>
      <c r="EY47" s="86"/>
      <c r="EZ47" s="86"/>
      <c r="FA47" s="86"/>
      <c r="FB47" s="86"/>
      <c r="FC47" s="86"/>
      <c r="FD47" s="86"/>
      <c r="FE47" s="86"/>
      <c r="FF47" s="86"/>
      <c r="FG47" s="86"/>
      <c r="FH47" s="86"/>
      <c r="FI47" s="86"/>
      <c r="FJ47" s="86"/>
      <c r="FK47" s="86"/>
      <c r="FL47" s="86"/>
      <c r="FM47" s="86"/>
      <c r="FN47" s="86"/>
      <c r="FO47" s="86"/>
      <c r="FP47" s="86"/>
      <c r="FQ47" s="86"/>
      <c r="FR47" s="86"/>
      <c r="FS47" s="86"/>
      <c r="FT47" s="86"/>
      <c r="FU47" s="86"/>
      <c r="FV47" s="86"/>
      <c r="FW47" s="86"/>
      <c r="FX47" s="86"/>
      <c r="FY47" s="86"/>
      <c r="FZ47" s="86"/>
      <c r="GA47" s="86"/>
      <c r="GB47" s="86"/>
      <c r="GC47" s="86"/>
      <c r="GD47" s="86"/>
      <c r="GE47" s="86"/>
      <c r="GF47" s="86"/>
      <c r="GG47" s="86"/>
      <c r="GH47" s="86"/>
      <c r="GI47" s="86"/>
      <c r="GJ47" s="86"/>
      <c r="GK47" s="86"/>
      <c r="GL47" s="86"/>
      <c r="GM47" s="86"/>
      <c r="GN47" s="86"/>
      <c r="GO47" s="86"/>
      <c r="GP47" s="86"/>
      <c r="GQ47" s="86"/>
      <c r="GR47" s="86"/>
      <c r="GS47" s="86"/>
      <c r="GT47" s="86"/>
      <c r="GU47" s="86"/>
      <c r="GV47" s="86"/>
      <c r="GW47" s="86"/>
      <c r="GX47" s="86"/>
      <c r="GY47" s="86"/>
      <c r="GZ47" s="86"/>
      <c r="HA47" s="86"/>
      <c r="HB47" s="86"/>
      <c r="HC47" s="86"/>
      <c r="HD47" s="86"/>
      <c r="HE47" s="86"/>
      <c r="HF47" s="86"/>
      <c r="HG47" s="86"/>
      <c r="HH47" s="86"/>
      <c r="HI47" s="86"/>
      <c r="HJ47" s="86"/>
      <c r="HK47" s="86"/>
      <c r="HL47" s="86"/>
      <c r="HM47" s="86"/>
      <c r="HN47" s="86"/>
      <c r="HO47" s="86"/>
      <c r="HP47" s="86"/>
      <c r="HQ47" s="86"/>
      <c r="HR47" s="86"/>
      <c r="HS47" s="86"/>
      <c r="HT47" s="86"/>
      <c r="HU47" s="86"/>
      <c r="HV47" s="86"/>
      <c r="HW47" s="86"/>
      <c r="HX47" s="86"/>
      <c r="HY47" s="86"/>
      <c r="HZ47" s="86"/>
      <c r="IA47" s="86"/>
      <c r="IB47" s="86"/>
      <c r="IC47" s="86"/>
      <c r="ID47" s="86"/>
      <c r="IE47" s="86"/>
      <c r="IF47" s="86"/>
      <c r="IG47" s="86"/>
      <c r="IH47" s="86"/>
      <c r="II47" s="86"/>
      <c r="IJ47" s="86"/>
      <c r="IK47" s="86"/>
      <c r="IL47" s="86"/>
      <c r="IM47" s="86"/>
      <c r="IN47" s="86"/>
      <c r="IO47" s="86"/>
      <c r="IP47" s="86"/>
      <c r="IQ47" s="86"/>
      <c r="IR47" s="86"/>
      <c r="IS47" s="86"/>
      <c r="IT47" s="86"/>
      <c r="IU47" s="86"/>
      <c r="IV47" s="86"/>
      <c r="IW47" s="86"/>
    </row>
    <row r="48" spans="1:257" s="204" customFormat="1" ht="18.75" customHeight="1" x14ac:dyDescent="0.3">
      <c r="A48" s="86"/>
      <c r="B48" s="86"/>
      <c r="D48" s="213"/>
      <c r="J48" s="86"/>
      <c r="K48" s="86"/>
      <c r="L48" s="86"/>
      <c r="M48" s="86"/>
      <c r="N48" s="211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6"/>
      <c r="BR48" s="86"/>
      <c r="BS48" s="86"/>
      <c r="BT48" s="86"/>
      <c r="BU48" s="86"/>
      <c r="BV48" s="86"/>
      <c r="BW48" s="86"/>
      <c r="BX48" s="86"/>
      <c r="BY48" s="86"/>
      <c r="BZ48" s="86"/>
      <c r="CA48" s="86"/>
      <c r="CB48" s="86"/>
      <c r="CC48" s="86"/>
      <c r="CD48" s="86"/>
      <c r="CE48" s="86"/>
      <c r="CF48" s="86"/>
      <c r="CG48" s="86"/>
      <c r="CH48" s="86"/>
      <c r="CI48" s="86"/>
      <c r="CJ48" s="86"/>
      <c r="CK48" s="86"/>
      <c r="CL48" s="86"/>
      <c r="CM48" s="86"/>
      <c r="CN48" s="86"/>
      <c r="CO48" s="86"/>
      <c r="CP48" s="86"/>
      <c r="CQ48" s="86"/>
      <c r="CR48" s="86"/>
      <c r="CS48" s="86"/>
      <c r="CT48" s="86"/>
      <c r="CU48" s="86"/>
      <c r="CV48" s="86"/>
      <c r="CW48" s="86"/>
      <c r="CX48" s="86"/>
      <c r="CY48" s="86"/>
      <c r="CZ48" s="86"/>
      <c r="DA48" s="86"/>
      <c r="DB48" s="86"/>
      <c r="DC48" s="86"/>
      <c r="DD48" s="86"/>
      <c r="DE48" s="86"/>
      <c r="DF48" s="86"/>
      <c r="DG48" s="86"/>
      <c r="DH48" s="86"/>
      <c r="DI48" s="86"/>
      <c r="DJ48" s="86"/>
      <c r="DK48" s="86"/>
      <c r="DL48" s="86"/>
      <c r="DM48" s="86"/>
      <c r="DN48" s="86"/>
      <c r="DO48" s="86"/>
      <c r="DP48" s="86"/>
      <c r="DQ48" s="86"/>
      <c r="DR48" s="86"/>
      <c r="DS48" s="86"/>
      <c r="DT48" s="86"/>
      <c r="DU48" s="86"/>
      <c r="DV48" s="86"/>
      <c r="DW48" s="86"/>
      <c r="DX48" s="86"/>
      <c r="DY48" s="86"/>
      <c r="DZ48" s="86"/>
      <c r="EA48" s="86"/>
      <c r="EB48" s="86"/>
      <c r="EC48" s="86"/>
      <c r="ED48" s="86"/>
      <c r="EE48" s="86"/>
      <c r="EF48" s="86"/>
      <c r="EG48" s="86"/>
      <c r="EH48" s="86"/>
      <c r="EI48" s="86"/>
      <c r="EJ48" s="86"/>
      <c r="EK48" s="86"/>
      <c r="EL48" s="86"/>
      <c r="EM48" s="86"/>
      <c r="EN48" s="86"/>
      <c r="EO48" s="86"/>
      <c r="EP48" s="86"/>
      <c r="EQ48" s="86"/>
      <c r="ER48" s="86"/>
      <c r="ES48" s="86"/>
      <c r="ET48" s="86"/>
      <c r="EU48" s="86"/>
      <c r="EV48" s="86"/>
      <c r="EW48" s="86"/>
      <c r="EX48" s="86"/>
      <c r="EY48" s="86"/>
      <c r="EZ48" s="86"/>
      <c r="FA48" s="86"/>
      <c r="FB48" s="86"/>
      <c r="FC48" s="86"/>
      <c r="FD48" s="86"/>
      <c r="FE48" s="86"/>
      <c r="FF48" s="86"/>
      <c r="FG48" s="86"/>
      <c r="FH48" s="86"/>
      <c r="FI48" s="86"/>
      <c r="FJ48" s="86"/>
      <c r="FK48" s="86"/>
      <c r="FL48" s="86"/>
      <c r="FM48" s="86"/>
      <c r="FN48" s="86"/>
      <c r="FO48" s="86"/>
      <c r="FP48" s="86"/>
      <c r="FQ48" s="86"/>
      <c r="FR48" s="86"/>
      <c r="FS48" s="86"/>
      <c r="FT48" s="86"/>
      <c r="FU48" s="86"/>
      <c r="FV48" s="86"/>
      <c r="FW48" s="86"/>
      <c r="FX48" s="86"/>
      <c r="FY48" s="86"/>
      <c r="FZ48" s="86"/>
      <c r="GA48" s="86"/>
      <c r="GB48" s="86"/>
      <c r="GC48" s="86"/>
      <c r="GD48" s="86"/>
      <c r="GE48" s="86"/>
      <c r="GF48" s="86"/>
      <c r="GG48" s="86"/>
      <c r="GH48" s="86"/>
      <c r="GI48" s="86"/>
      <c r="GJ48" s="86"/>
      <c r="GK48" s="86"/>
      <c r="GL48" s="86"/>
      <c r="GM48" s="86"/>
      <c r="GN48" s="86"/>
      <c r="GO48" s="86"/>
      <c r="GP48" s="86"/>
      <c r="GQ48" s="86"/>
      <c r="GR48" s="86"/>
      <c r="GS48" s="86"/>
      <c r="GT48" s="86"/>
      <c r="GU48" s="86"/>
      <c r="GV48" s="86"/>
      <c r="GW48" s="86"/>
      <c r="GX48" s="86"/>
      <c r="GY48" s="86"/>
      <c r="GZ48" s="86"/>
      <c r="HA48" s="86"/>
      <c r="HB48" s="86"/>
      <c r="HC48" s="86"/>
      <c r="HD48" s="86"/>
      <c r="HE48" s="86"/>
      <c r="HF48" s="86"/>
      <c r="HG48" s="86"/>
      <c r="HH48" s="86"/>
      <c r="HI48" s="86"/>
      <c r="HJ48" s="86"/>
      <c r="HK48" s="86"/>
      <c r="HL48" s="86"/>
      <c r="HM48" s="86"/>
      <c r="HN48" s="86"/>
      <c r="HO48" s="86"/>
      <c r="HP48" s="86"/>
      <c r="HQ48" s="86"/>
      <c r="HR48" s="86"/>
      <c r="HS48" s="86"/>
      <c r="HT48" s="86"/>
      <c r="HU48" s="86"/>
      <c r="HV48" s="86"/>
      <c r="HW48" s="86"/>
      <c r="HX48" s="86"/>
      <c r="HY48" s="86"/>
      <c r="HZ48" s="86"/>
      <c r="IA48" s="86"/>
      <c r="IB48" s="86"/>
      <c r="IC48" s="86"/>
      <c r="ID48" s="86"/>
      <c r="IE48" s="86"/>
      <c r="IF48" s="86"/>
      <c r="IG48" s="86"/>
      <c r="IH48" s="86"/>
      <c r="II48" s="86"/>
      <c r="IJ48" s="86"/>
      <c r="IK48" s="86"/>
      <c r="IL48" s="86"/>
      <c r="IM48" s="86"/>
      <c r="IN48" s="86"/>
      <c r="IO48" s="86"/>
      <c r="IP48" s="86"/>
      <c r="IQ48" s="86"/>
      <c r="IR48" s="86"/>
      <c r="IS48" s="86"/>
      <c r="IT48" s="86"/>
      <c r="IU48" s="86"/>
      <c r="IV48" s="86"/>
      <c r="IW48" s="86"/>
    </row>
    <row r="49" spans="1:257" s="204" customFormat="1" ht="18.75" customHeight="1" x14ac:dyDescent="0.3">
      <c r="A49" s="86"/>
      <c r="B49" s="86"/>
      <c r="D49" s="213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6"/>
      <c r="BM49" s="86"/>
      <c r="BN49" s="86"/>
      <c r="BO49" s="86"/>
      <c r="BP49" s="86"/>
      <c r="BQ49" s="86"/>
      <c r="BR49" s="86"/>
      <c r="BS49" s="86"/>
      <c r="BT49" s="86"/>
      <c r="BU49" s="86"/>
      <c r="BV49" s="86"/>
      <c r="BW49" s="86"/>
      <c r="BX49" s="86"/>
      <c r="BY49" s="86"/>
      <c r="BZ49" s="86"/>
      <c r="CA49" s="86"/>
      <c r="CB49" s="86"/>
      <c r="CC49" s="86"/>
      <c r="CD49" s="86"/>
      <c r="CE49" s="86"/>
      <c r="CF49" s="86"/>
      <c r="CG49" s="86"/>
      <c r="CH49" s="86"/>
      <c r="CI49" s="86"/>
      <c r="CJ49" s="86"/>
      <c r="CK49" s="86"/>
      <c r="CL49" s="86"/>
      <c r="CM49" s="86"/>
      <c r="CN49" s="86"/>
      <c r="CO49" s="86"/>
      <c r="CP49" s="86"/>
      <c r="CQ49" s="86"/>
      <c r="CR49" s="86"/>
      <c r="CS49" s="86"/>
      <c r="CT49" s="86"/>
      <c r="CU49" s="86"/>
      <c r="CV49" s="86"/>
      <c r="CW49" s="86"/>
      <c r="CX49" s="86"/>
      <c r="CY49" s="86"/>
      <c r="CZ49" s="86"/>
      <c r="DA49" s="86"/>
      <c r="DB49" s="86"/>
      <c r="DC49" s="86"/>
      <c r="DD49" s="86"/>
      <c r="DE49" s="86"/>
      <c r="DF49" s="86"/>
      <c r="DG49" s="86"/>
      <c r="DH49" s="86"/>
      <c r="DI49" s="86"/>
      <c r="DJ49" s="86"/>
      <c r="DK49" s="86"/>
      <c r="DL49" s="86"/>
      <c r="DM49" s="86"/>
      <c r="DN49" s="86"/>
      <c r="DO49" s="86"/>
      <c r="DP49" s="86"/>
      <c r="DQ49" s="86"/>
      <c r="DR49" s="86"/>
      <c r="DS49" s="86"/>
      <c r="DT49" s="86"/>
      <c r="DU49" s="86"/>
      <c r="DV49" s="86"/>
      <c r="DW49" s="86"/>
      <c r="DX49" s="86"/>
      <c r="DY49" s="86"/>
      <c r="DZ49" s="86"/>
      <c r="EA49" s="86"/>
      <c r="EB49" s="86"/>
      <c r="EC49" s="86"/>
      <c r="ED49" s="86"/>
      <c r="EE49" s="86"/>
      <c r="EF49" s="86"/>
      <c r="EG49" s="86"/>
      <c r="EH49" s="86"/>
      <c r="EI49" s="86"/>
      <c r="EJ49" s="86"/>
      <c r="EK49" s="86"/>
      <c r="EL49" s="86"/>
      <c r="EM49" s="86"/>
      <c r="EN49" s="86"/>
      <c r="EO49" s="86"/>
      <c r="EP49" s="86"/>
      <c r="EQ49" s="86"/>
      <c r="ER49" s="86"/>
      <c r="ES49" s="86"/>
      <c r="ET49" s="86"/>
      <c r="EU49" s="86"/>
      <c r="EV49" s="86"/>
      <c r="EW49" s="86"/>
      <c r="EX49" s="86"/>
      <c r="EY49" s="86"/>
      <c r="EZ49" s="86"/>
      <c r="FA49" s="86"/>
      <c r="FB49" s="86"/>
      <c r="FC49" s="86"/>
      <c r="FD49" s="86"/>
      <c r="FE49" s="86"/>
      <c r="FF49" s="86"/>
      <c r="FG49" s="86"/>
      <c r="FH49" s="86"/>
      <c r="FI49" s="86"/>
      <c r="FJ49" s="86"/>
      <c r="FK49" s="86"/>
      <c r="FL49" s="86"/>
      <c r="FM49" s="86"/>
      <c r="FN49" s="86"/>
      <c r="FO49" s="86"/>
      <c r="FP49" s="86"/>
      <c r="FQ49" s="86"/>
      <c r="FR49" s="86"/>
      <c r="FS49" s="86"/>
      <c r="FT49" s="86"/>
      <c r="FU49" s="86"/>
      <c r="FV49" s="86"/>
      <c r="FW49" s="86"/>
      <c r="FX49" s="86"/>
      <c r="FY49" s="86"/>
      <c r="FZ49" s="86"/>
      <c r="GA49" s="86"/>
      <c r="GB49" s="86"/>
      <c r="GC49" s="86"/>
      <c r="GD49" s="86"/>
      <c r="GE49" s="86"/>
      <c r="GF49" s="86"/>
      <c r="GG49" s="86"/>
      <c r="GH49" s="86"/>
      <c r="GI49" s="86"/>
      <c r="GJ49" s="86"/>
      <c r="GK49" s="86"/>
      <c r="GL49" s="86"/>
      <c r="GM49" s="86"/>
      <c r="GN49" s="86"/>
      <c r="GO49" s="86"/>
      <c r="GP49" s="86"/>
      <c r="GQ49" s="86"/>
      <c r="GR49" s="86"/>
      <c r="GS49" s="86"/>
      <c r="GT49" s="86"/>
      <c r="GU49" s="86"/>
      <c r="GV49" s="86"/>
      <c r="GW49" s="86"/>
      <c r="GX49" s="86"/>
      <c r="GY49" s="86"/>
      <c r="GZ49" s="86"/>
      <c r="HA49" s="86"/>
      <c r="HB49" s="86"/>
      <c r="HC49" s="86"/>
      <c r="HD49" s="86"/>
      <c r="HE49" s="86"/>
      <c r="HF49" s="86"/>
      <c r="HG49" s="86"/>
      <c r="HH49" s="86"/>
      <c r="HI49" s="86"/>
      <c r="HJ49" s="86"/>
      <c r="HK49" s="86"/>
      <c r="HL49" s="86"/>
      <c r="HM49" s="86"/>
      <c r="HN49" s="86"/>
      <c r="HO49" s="86"/>
      <c r="HP49" s="86"/>
      <c r="HQ49" s="86"/>
      <c r="HR49" s="86"/>
      <c r="HS49" s="86"/>
      <c r="HT49" s="86"/>
      <c r="HU49" s="86"/>
      <c r="HV49" s="86"/>
      <c r="HW49" s="86"/>
      <c r="HX49" s="86"/>
      <c r="HY49" s="86"/>
      <c r="HZ49" s="86"/>
      <c r="IA49" s="86"/>
      <c r="IB49" s="86"/>
      <c r="IC49" s="86"/>
      <c r="ID49" s="86"/>
      <c r="IE49" s="86"/>
      <c r="IF49" s="86"/>
      <c r="IG49" s="86"/>
      <c r="IH49" s="86"/>
      <c r="II49" s="86"/>
      <c r="IJ49" s="86"/>
      <c r="IK49" s="86"/>
      <c r="IL49" s="86"/>
      <c r="IM49" s="86"/>
      <c r="IN49" s="86"/>
      <c r="IO49" s="86"/>
      <c r="IP49" s="86"/>
      <c r="IQ49" s="86"/>
      <c r="IR49" s="86"/>
      <c r="IS49" s="86"/>
      <c r="IT49" s="86"/>
      <c r="IU49" s="86"/>
      <c r="IV49" s="86"/>
      <c r="IW49" s="86"/>
    </row>
    <row r="50" spans="1:257" s="204" customFormat="1" ht="18.75" customHeight="1" x14ac:dyDescent="0.3">
      <c r="A50" s="86"/>
      <c r="B50" s="86"/>
      <c r="D50" s="213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6"/>
      <c r="BQ50" s="86"/>
      <c r="BR50" s="86"/>
      <c r="BS50" s="86"/>
      <c r="BT50" s="86"/>
      <c r="BU50" s="86"/>
      <c r="BV50" s="86"/>
      <c r="BW50" s="86"/>
      <c r="BX50" s="86"/>
      <c r="BY50" s="86"/>
      <c r="BZ50" s="86"/>
      <c r="CA50" s="86"/>
      <c r="CB50" s="86"/>
      <c r="CC50" s="86"/>
      <c r="CD50" s="86"/>
      <c r="CE50" s="86"/>
      <c r="CF50" s="86"/>
      <c r="CG50" s="86"/>
      <c r="CH50" s="86"/>
      <c r="CI50" s="86"/>
      <c r="CJ50" s="86"/>
      <c r="CK50" s="86"/>
      <c r="CL50" s="86"/>
      <c r="CM50" s="86"/>
      <c r="CN50" s="86"/>
      <c r="CO50" s="86"/>
      <c r="CP50" s="86"/>
      <c r="CQ50" s="86"/>
      <c r="CR50" s="86"/>
      <c r="CS50" s="86"/>
      <c r="CT50" s="86"/>
      <c r="CU50" s="86"/>
      <c r="CV50" s="86"/>
      <c r="CW50" s="86"/>
      <c r="CX50" s="86"/>
      <c r="CY50" s="86"/>
      <c r="CZ50" s="86"/>
      <c r="DA50" s="86"/>
      <c r="DB50" s="86"/>
      <c r="DC50" s="86"/>
      <c r="DD50" s="86"/>
      <c r="DE50" s="86"/>
      <c r="DF50" s="86"/>
      <c r="DG50" s="86"/>
      <c r="DH50" s="86"/>
      <c r="DI50" s="86"/>
      <c r="DJ50" s="86"/>
      <c r="DK50" s="86"/>
      <c r="DL50" s="86"/>
      <c r="DM50" s="86"/>
      <c r="DN50" s="86"/>
      <c r="DO50" s="86"/>
      <c r="DP50" s="86"/>
      <c r="DQ50" s="86"/>
      <c r="DR50" s="86"/>
      <c r="DS50" s="86"/>
      <c r="DT50" s="86"/>
      <c r="DU50" s="86"/>
      <c r="DV50" s="86"/>
      <c r="DW50" s="86"/>
      <c r="DX50" s="86"/>
      <c r="DY50" s="86"/>
      <c r="DZ50" s="86"/>
      <c r="EA50" s="86"/>
      <c r="EB50" s="86"/>
      <c r="EC50" s="86"/>
      <c r="ED50" s="86"/>
      <c r="EE50" s="86"/>
      <c r="EF50" s="86"/>
      <c r="EG50" s="86"/>
      <c r="EH50" s="86"/>
      <c r="EI50" s="86"/>
      <c r="EJ50" s="86"/>
      <c r="EK50" s="86"/>
      <c r="EL50" s="86"/>
      <c r="EM50" s="86"/>
      <c r="EN50" s="86"/>
      <c r="EO50" s="86"/>
      <c r="EP50" s="86"/>
      <c r="EQ50" s="86"/>
      <c r="ER50" s="86"/>
      <c r="ES50" s="86"/>
      <c r="ET50" s="86"/>
      <c r="EU50" s="86"/>
      <c r="EV50" s="86"/>
      <c r="EW50" s="86"/>
      <c r="EX50" s="86"/>
      <c r="EY50" s="86"/>
      <c r="EZ50" s="86"/>
      <c r="FA50" s="86"/>
      <c r="FB50" s="86"/>
      <c r="FC50" s="86"/>
      <c r="FD50" s="86"/>
      <c r="FE50" s="86"/>
      <c r="FF50" s="86"/>
      <c r="FG50" s="86"/>
      <c r="FH50" s="86"/>
      <c r="FI50" s="86"/>
      <c r="FJ50" s="86"/>
      <c r="FK50" s="86"/>
      <c r="FL50" s="86"/>
      <c r="FM50" s="86"/>
      <c r="FN50" s="86"/>
      <c r="FO50" s="86"/>
      <c r="FP50" s="86"/>
      <c r="FQ50" s="86"/>
      <c r="FR50" s="86"/>
      <c r="FS50" s="86"/>
      <c r="FT50" s="86"/>
      <c r="FU50" s="86"/>
      <c r="FV50" s="86"/>
      <c r="FW50" s="86"/>
      <c r="FX50" s="86"/>
      <c r="FY50" s="86"/>
      <c r="FZ50" s="86"/>
      <c r="GA50" s="86"/>
      <c r="GB50" s="86"/>
      <c r="GC50" s="86"/>
      <c r="GD50" s="86"/>
      <c r="GE50" s="86"/>
      <c r="GF50" s="86"/>
      <c r="GG50" s="86"/>
      <c r="GH50" s="86"/>
      <c r="GI50" s="86"/>
      <c r="GJ50" s="86"/>
      <c r="GK50" s="86"/>
      <c r="GL50" s="86"/>
      <c r="GM50" s="86"/>
      <c r="GN50" s="86"/>
      <c r="GO50" s="86"/>
      <c r="GP50" s="86"/>
      <c r="GQ50" s="86"/>
      <c r="GR50" s="86"/>
      <c r="GS50" s="86"/>
      <c r="GT50" s="86"/>
      <c r="GU50" s="86"/>
      <c r="GV50" s="86"/>
      <c r="GW50" s="86"/>
      <c r="GX50" s="86"/>
      <c r="GY50" s="86"/>
      <c r="GZ50" s="86"/>
      <c r="HA50" s="86"/>
      <c r="HB50" s="86"/>
      <c r="HC50" s="86"/>
      <c r="HD50" s="86"/>
      <c r="HE50" s="86"/>
      <c r="HF50" s="86"/>
      <c r="HG50" s="86"/>
      <c r="HH50" s="86"/>
      <c r="HI50" s="86"/>
      <c r="HJ50" s="86"/>
      <c r="HK50" s="86"/>
      <c r="HL50" s="86"/>
      <c r="HM50" s="86"/>
      <c r="HN50" s="86"/>
      <c r="HO50" s="86"/>
      <c r="HP50" s="86"/>
      <c r="HQ50" s="86"/>
      <c r="HR50" s="86"/>
      <c r="HS50" s="86"/>
      <c r="HT50" s="86"/>
      <c r="HU50" s="86"/>
      <c r="HV50" s="86"/>
      <c r="HW50" s="86"/>
      <c r="HX50" s="86"/>
      <c r="HY50" s="86"/>
      <c r="HZ50" s="86"/>
      <c r="IA50" s="86"/>
      <c r="IB50" s="86"/>
      <c r="IC50" s="86"/>
      <c r="ID50" s="86"/>
      <c r="IE50" s="86"/>
      <c r="IF50" s="86"/>
      <c r="IG50" s="86"/>
      <c r="IH50" s="86"/>
      <c r="II50" s="86"/>
      <c r="IJ50" s="86"/>
      <c r="IK50" s="86"/>
      <c r="IL50" s="86"/>
      <c r="IM50" s="86"/>
      <c r="IN50" s="86"/>
      <c r="IO50" s="86"/>
      <c r="IP50" s="86"/>
      <c r="IQ50" s="86"/>
      <c r="IR50" s="86"/>
      <c r="IS50" s="86"/>
      <c r="IT50" s="86"/>
      <c r="IU50" s="86"/>
      <c r="IV50" s="86"/>
      <c r="IW50" s="86"/>
    </row>
    <row r="51" spans="1:257" s="204" customFormat="1" ht="18.75" customHeight="1" x14ac:dyDescent="0.3">
      <c r="A51" s="86"/>
      <c r="B51" s="86"/>
      <c r="D51" s="213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6"/>
      <c r="BQ51" s="86"/>
      <c r="BR51" s="86"/>
      <c r="BS51" s="86"/>
      <c r="BT51" s="86"/>
      <c r="BU51" s="86"/>
      <c r="BV51" s="86"/>
      <c r="BW51" s="86"/>
      <c r="BX51" s="86"/>
      <c r="BY51" s="86"/>
      <c r="BZ51" s="86"/>
      <c r="CA51" s="86"/>
      <c r="CB51" s="86"/>
      <c r="CC51" s="86"/>
      <c r="CD51" s="86"/>
      <c r="CE51" s="86"/>
      <c r="CF51" s="86"/>
      <c r="CG51" s="86"/>
      <c r="CH51" s="86"/>
      <c r="CI51" s="86"/>
      <c r="CJ51" s="86"/>
      <c r="CK51" s="86"/>
      <c r="CL51" s="86"/>
      <c r="CM51" s="86"/>
      <c r="CN51" s="86"/>
      <c r="CO51" s="86"/>
      <c r="CP51" s="86"/>
      <c r="CQ51" s="86"/>
      <c r="CR51" s="86"/>
      <c r="CS51" s="86"/>
      <c r="CT51" s="86"/>
      <c r="CU51" s="86"/>
      <c r="CV51" s="86"/>
      <c r="CW51" s="86"/>
      <c r="CX51" s="86"/>
      <c r="CY51" s="86"/>
      <c r="CZ51" s="86"/>
      <c r="DA51" s="86"/>
      <c r="DB51" s="86"/>
      <c r="DC51" s="86"/>
      <c r="DD51" s="86"/>
      <c r="DE51" s="86"/>
      <c r="DF51" s="86"/>
      <c r="DG51" s="86"/>
      <c r="DH51" s="86"/>
      <c r="DI51" s="86"/>
      <c r="DJ51" s="86"/>
      <c r="DK51" s="86"/>
      <c r="DL51" s="86"/>
      <c r="DM51" s="86"/>
      <c r="DN51" s="86"/>
      <c r="DO51" s="86"/>
      <c r="DP51" s="86"/>
      <c r="DQ51" s="86"/>
      <c r="DR51" s="86"/>
      <c r="DS51" s="86"/>
      <c r="DT51" s="86"/>
      <c r="DU51" s="86"/>
      <c r="DV51" s="86"/>
      <c r="DW51" s="86"/>
      <c r="DX51" s="86"/>
      <c r="DY51" s="86"/>
      <c r="DZ51" s="86"/>
      <c r="EA51" s="86"/>
      <c r="EB51" s="86"/>
      <c r="EC51" s="86"/>
      <c r="ED51" s="86"/>
      <c r="EE51" s="86"/>
      <c r="EF51" s="86"/>
      <c r="EG51" s="86"/>
      <c r="EH51" s="86"/>
      <c r="EI51" s="86"/>
      <c r="EJ51" s="86"/>
      <c r="EK51" s="86"/>
      <c r="EL51" s="86"/>
      <c r="EM51" s="86"/>
      <c r="EN51" s="86"/>
      <c r="EO51" s="86"/>
      <c r="EP51" s="86"/>
      <c r="EQ51" s="86"/>
      <c r="ER51" s="86"/>
      <c r="ES51" s="86"/>
      <c r="ET51" s="86"/>
      <c r="EU51" s="86"/>
      <c r="EV51" s="86"/>
      <c r="EW51" s="86"/>
      <c r="EX51" s="86"/>
      <c r="EY51" s="86"/>
      <c r="EZ51" s="86"/>
      <c r="FA51" s="86"/>
      <c r="FB51" s="86"/>
      <c r="FC51" s="86"/>
      <c r="FD51" s="86"/>
      <c r="FE51" s="86"/>
      <c r="FF51" s="86"/>
      <c r="FG51" s="86"/>
      <c r="FH51" s="86"/>
      <c r="FI51" s="86"/>
      <c r="FJ51" s="86"/>
      <c r="FK51" s="86"/>
      <c r="FL51" s="86"/>
      <c r="FM51" s="86"/>
      <c r="FN51" s="86"/>
      <c r="FO51" s="86"/>
      <c r="FP51" s="86"/>
      <c r="FQ51" s="86"/>
      <c r="FR51" s="86"/>
      <c r="FS51" s="86"/>
      <c r="FT51" s="86"/>
      <c r="FU51" s="86"/>
      <c r="FV51" s="86"/>
      <c r="FW51" s="86"/>
      <c r="FX51" s="86"/>
      <c r="FY51" s="86"/>
      <c r="FZ51" s="86"/>
      <c r="GA51" s="86"/>
      <c r="GB51" s="86"/>
      <c r="GC51" s="86"/>
      <c r="GD51" s="86"/>
      <c r="GE51" s="86"/>
      <c r="GF51" s="86"/>
      <c r="GG51" s="86"/>
      <c r="GH51" s="86"/>
      <c r="GI51" s="86"/>
      <c r="GJ51" s="86"/>
      <c r="GK51" s="86"/>
      <c r="GL51" s="86"/>
      <c r="GM51" s="86"/>
      <c r="GN51" s="86"/>
      <c r="GO51" s="86"/>
      <c r="GP51" s="86"/>
      <c r="GQ51" s="86"/>
      <c r="GR51" s="86"/>
      <c r="GS51" s="86"/>
      <c r="GT51" s="86"/>
      <c r="GU51" s="86"/>
      <c r="GV51" s="86"/>
      <c r="GW51" s="86"/>
      <c r="GX51" s="86"/>
      <c r="GY51" s="86"/>
      <c r="GZ51" s="86"/>
      <c r="HA51" s="86"/>
      <c r="HB51" s="86"/>
      <c r="HC51" s="86"/>
      <c r="HD51" s="86"/>
      <c r="HE51" s="86"/>
      <c r="HF51" s="86"/>
      <c r="HG51" s="86"/>
      <c r="HH51" s="86"/>
      <c r="HI51" s="86"/>
      <c r="HJ51" s="86"/>
      <c r="HK51" s="86"/>
      <c r="HL51" s="86"/>
      <c r="HM51" s="86"/>
      <c r="HN51" s="86"/>
      <c r="HO51" s="86"/>
      <c r="HP51" s="86"/>
      <c r="HQ51" s="86"/>
      <c r="HR51" s="86"/>
      <c r="HS51" s="86"/>
      <c r="HT51" s="86"/>
      <c r="HU51" s="86"/>
      <c r="HV51" s="86"/>
      <c r="HW51" s="86"/>
      <c r="HX51" s="86"/>
      <c r="HY51" s="86"/>
      <c r="HZ51" s="86"/>
      <c r="IA51" s="86"/>
      <c r="IB51" s="86"/>
      <c r="IC51" s="86"/>
      <c r="ID51" s="86"/>
      <c r="IE51" s="86"/>
      <c r="IF51" s="86"/>
      <c r="IG51" s="86"/>
      <c r="IH51" s="86"/>
      <c r="II51" s="86"/>
      <c r="IJ51" s="86"/>
      <c r="IK51" s="86"/>
      <c r="IL51" s="86"/>
      <c r="IM51" s="86"/>
      <c r="IN51" s="86"/>
      <c r="IO51" s="86"/>
      <c r="IP51" s="86"/>
      <c r="IQ51" s="86"/>
      <c r="IR51" s="86"/>
      <c r="IS51" s="86"/>
      <c r="IT51" s="86"/>
      <c r="IU51" s="86"/>
      <c r="IV51" s="86"/>
      <c r="IW51" s="86"/>
    </row>
    <row r="52" spans="1:257" s="204" customFormat="1" ht="18.75" customHeight="1" x14ac:dyDescent="0.3">
      <c r="A52" s="86"/>
      <c r="B52" s="86"/>
      <c r="D52" s="213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  <c r="BO52" s="86"/>
      <c r="BP52" s="86"/>
      <c r="BQ52" s="86"/>
      <c r="BR52" s="86"/>
      <c r="BS52" s="86"/>
      <c r="BT52" s="86"/>
      <c r="BU52" s="86"/>
      <c r="BV52" s="86"/>
      <c r="BW52" s="86"/>
      <c r="BX52" s="86"/>
      <c r="BY52" s="86"/>
      <c r="BZ52" s="86"/>
      <c r="CA52" s="86"/>
      <c r="CB52" s="86"/>
      <c r="CC52" s="86"/>
      <c r="CD52" s="86"/>
      <c r="CE52" s="86"/>
      <c r="CF52" s="86"/>
      <c r="CG52" s="86"/>
      <c r="CH52" s="86"/>
      <c r="CI52" s="86"/>
      <c r="CJ52" s="86"/>
      <c r="CK52" s="86"/>
      <c r="CL52" s="86"/>
      <c r="CM52" s="86"/>
      <c r="CN52" s="86"/>
      <c r="CO52" s="86"/>
      <c r="CP52" s="86"/>
      <c r="CQ52" s="86"/>
      <c r="CR52" s="86"/>
      <c r="CS52" s="86"/>
      <c r="CT52" s="86"/>
      <c r="CU52" s="86"/>
      <c r="CV52" s="86"/>
      <c r="CW52" s="86"/>
      <c r="CX52" s="86"/>
      <c r="CY52" s="86"/>
      <c r="CZ52" s="86"/>
      <c r="DA52" s="86"/>
      <c r="DB52" s="86"/>
      <c r="DC52" s="86"/>
      <c r="DD52" s="86"/>
      <c r="DE52" s="86"/>
      <c r="DF52" s="86"/>
      <c r="DG52" s="86"/>
      <c r="DH52" s="86"/>
      <c r="DI52" s="86"/>
      <c r="DJ52" s="86"/>
      <c r="DK52" s="86"/>
      <c r="DL52" s="86"/>
      <c r="DM52" s="86"/>
      <c r="DN52" s="86"/>
      <c r="DO52" s="86"/>
      <c r="DP52" s="86"/>
      <c r="DQ52" s="86"/>
      <c r="DR52" s="86"/>
      <c r="DS52" s="86"/>
      <c r="DT52" s="86"/>
      <c r="DU52" s="86"/>
      <c r="DV52" s="86"/>
      <c r="DW52" s="86"/>
      <c r="DX52" s="86"/>
      <c r="DY52" s="86"/>
      <c r="DZ52" s="86"/>
      <c r="EA52" s="86"/>
      <c r="EB52" s="86"/>
      <c r="EC52" s="86"/>
      <c r="ED52" s="86"/>
      <c r="EE52" s="86"/>
      <c r="EF52" s="86"/>
      <c r="EG52" s="86"/>
      <c r="EH52" s="86"/>
      <c r="EI52" s="86"/>
      <c r="EJ52" s="86"/>
      <c r="EK52" s="86"/>
      <c r="EL52" s="86"/>
      <c r="EM52" s="86"/>
      <c r="EN52" s="86"/>
      <c r="EO52" s="86"/>
      <c r="EP52" s="86"/>
      <c r="EQ52" s="86"/>
      <c r="ER52" s="86"/>
      <c r="ES52" s="86"/>
      <c r="ET52" s="86"/>
      <c r="EU52" s="86"/>
      <c r="EV52" s="86"/>
      <c r="EW52" s="86"/>
      <c r="EX52" s="86"/>
      <c r="EY52" s="86"/>
      <c r="EZ52" s="86"/>
      <c r="FA52" s="86"/>
      <c r="FB52" s="86"/>
      <c r="FC52" s="86"/>
      <c r="FD52" s="86"/>
      <c r="FE52" s="86"/>
      <c r="FF52" s="86"/>
      <c r="FG52" s="86"/>
      <c r="FH52" s="86"/>
      <c r="FI52" s="86"/>
      <c r="FJ52" s="86"/>
      <c r="FK52" s="86"/>
      <c r="FL52" s="86"/>
      <c r="FM52" s="86"/>
      <c r="FN52" s="86"/>
      <c r="FO52" s="86"/>
      <c r="FP52" s="86"/>
      <c r="FQ52" s="86"/>
      <c r="FR52" s="86"/>
      <c r="FS52" s="86"/>
      <c r="FT52" s="86"/>
      <c r="FU52" s="86"/>
      <c r="FV52" s="86"/>
      <c r="FW52" s="86"/>
      <c r="FX52" s="86"/>
      <c r="FY52" s="86"/>
      <c r="FZ52" s="86"/>
      <c r="GA52" s="86"/>
      <c r="GB52" s="86"/>
      <c r="GC52" s="86"/>
      <c r="GD52" s="86"/>
      <c r="GE52" s="86"/>
      <c r="GF52" s="86"/>
      <c r="GG52" s="86"/>
      <c r="GH52" s="86"/>
      <c r="GI52" s="86"/>
      <c r="GJ52" s="86"/>
      <c r="GK52" s="86"/>
      <c r="GL52" s="86"/>
      <c r="GM52" s="86"/>
      <c r="GN52" s="86"/>
      <c r="GO52" s="86"/>
      <c r="GP52" s="86"/>
      <c r="GQ52" s="86"/>
      <c r="GR52" s="86"/>
      <c r="GS52" s="86"/>
      <c r="GT52" s="86"/>
      <c r="GU52" s="86"/>
      <c r="GV52" s="86"/>
      <c r="GW52" s="86"/>
      <c r="GX52" s="86"/>
      <c r="GY52" s="86"/>
      <c r="GZ52" s="86"/>
      <c r="HA52" s="86"/>
      <c r="HB52" s="86"/>
      <c r="HC52" s="86"/>
      <c r="HD52" s="86"/>
      <c r="HE52" s="86"/>
      <c r="HF52" s="86"/>
      <c r="HG52" s="86"/>
      <c r="HH52" s="86"/>
      <c r="HI52" s="86"/>
      <c r="HJ52" s="86"/>
      <c r="HK52" s="86"/>
      <c r="HL52" s="86"/>
      <c r="HM52" s="86"/>
      <c r="HN52" s="86"/>
      <c r="HO52" s="86"/>
      <c r="HP52" s="86"/>
      <c r="HQ52" s="86"/>
      <c r="HR52" s="86"/>
      <c r="HS52" s="86"/>
      <c r="HT52" s="86"/>
      <c r="HU52" s="86"/>
      <c r="HV52" s="86"/>
      <c r="HW52" s="86"/>
      <c r="HX52" s="86"/>
      <c r="HY52" s="86"/>
      <c r="HZ52" s="86"/>
      <c r="IA52" s="86"/>
      <c r="IB52" s="86"/>
      <c r="IC52" s="86"/>
      <c r="ID52" s="86"/>
      <c r="IE52" s="86"/>
      <c r="IF52" s="86"/>
      <c r="IG52" s="86"/>
      <c r="IH52" s="86"/>
      <c r="II52" s="86"/>
      <c r="IJ52" s="86"/>
      <c r="IK52" s="86"/>
      <c r="IL52" s="86"/>
      <c r="IM52" s="86"/>
      <c r="IN52" s="86"/>
      <c r="IO52" s="86"/>
      <c r="IP52" s="86"/>
      <c r="IQ52" s="86"/>
      <c r="IR52" s="86"/>
      <c r="IS52" s="86"/>
      <c r="IT52" s="86"/>
      <c r="IU52" s="86"/>
      <c r="IV52" s="86"/>
      <c r="IW52" s="86"/>
    </row>
    <row r="53" spans="1:257" s="204" customFormat="1" ht="18.75" customHeight="1" x14ac:dyDescent="0.3">
      <c r="A53" s="86"/>
      <c r="B53" s="86"/>
      <c r="D53" s="213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86"/>
      <c r="BN53" s="86"/>
      <c r="BO53" s="86"/>
      <c r="BP53" s="86"/>
      <c r="BQ53" s="86"/>
      <c r="BR53" s="86"/>
      <c r="BS53" s="86"/>
      <c r="BT53" s="86"/>
      <c r="BU53" s="86"/>
      <c r="BV53" s="86"/>
      <c r="BW53" s="86"/>
      <c r="BX53" s="86"/>
      <c r="BY53" s="86"/>
      <c r="BZ53" s="86"/>
      <c r="CA53" s="86"/>
      <c r="CB53" s="86"/>
      <c r="CC53" s="86"/>
      <c r="CD53" s="86"/>
      <c r="CE53" s="86"/>
      <c r="CF53" s="86"/>
      <c r="CG53" s="86"/>
      <c r="CH53" s="86"/>
      <c r="CI53" s="86"/>
      <c r="CJ53" s="86"/>
      <c r="CK53" s="86"/>
      <c r="CL53" s="86"/>
      <c r="CM53" s="86"/>
      <c r="CN53" s="86"/>
      <c r="CO53" s="86"/>
      <c r="CP53" s="86"/>
      <c r="CQ53" s="86"/>
      <c r="CR53" s="86"/>
      <c r="CS53" s="86"/>
      <c r="CT53" s="86"/>
      <c r="CU53" s="86"/>
      <c r="CV53" s="86"/>
      <c r="CW53" s="86"/>
      <c r="CX53" s="86"/>
      <c r="CY53" s="86"/>
      <c r="CZ53" s="86"/>
      <c r="DA53" s="86"/>
      <c r="DB53" s="86"/>
      <c r="DC53" s="86"/>
      <c r="DD53" s="86"/>
      <c r="DE53" s="86"/>
      <c r="DF53" s="86"/>
      <c r="DG53" s="86"/>
      <c r="DH53" s="86"/>
      <c r="DI53" s="86"/>
      <c r="DJ53" s="86"/>
      <c r="DK53" s="86"/>
      <c r="DL53" s="86"/>
      <c r="DM53" s="86"/>
      <c r="DN53" s="86"/>
      <c r="DO53" s="86"/>
      <c r="DP53" s="86"/>
      <c r="DQ53" s="86"/>
      <c r="DR53" s="86"/>
      <c r="DS53" s="86"/>
      <c r="DT53" s="86"/>
      <c r="DU53" s="86"/>
      <c r="DV53" s="86"/>
      <c r="DW53" s="86"/>
      <c r="DX53" s="86"/>
      <c r="DY53" s="86"/>
      <c r="DZ53" s="86"/>
      <c r="EA53" s="86"/>
      <c r="EB53" s="86"/>
      <c r="EC53" s="86"/>
      <c r="ED53" s="86"/>
      <c r="EE53" s="86"/>
      <c r="EF53" s="86"/>
      <c r="EG53" s="86"/>
      <c r="EH53" s="86"/>
      <c r="EI53" s="86"/>
      <c r="EJ53" s="86"/>
      <c r="EK53" s="86"/>
      <c r="EL53" s="86"/>
      <c r="EM53" s="86"/>
      <c r="EN53" s="86"/>
      <c r="EO53" s="86"/>
      <c r="EP53" s="86"/>
      <c r="EQ53" s="86"/>
      <c r="ER53" s="86"/>
      <c r="ES53" s="86"/>
      <c r="ET53" s="86"/>
      <c r="EU53" s="86"/>
      <c r="EV53" s="86"/>
      <c r="EW53" s="86"/>
      <c r="EX53" s="86"/>
      <c r="EY53" s="86"/>
      <c r="EZ53" s="86"/>
      <c r="FA53" s="86"/>
      <c r="FB53" s="86"/>
      <c r="FC53" s="86"/>
      <c r="FD53" s="86"/>
      <c r="FE53" s="86"/>
      <c r="FF53" s="86"/>
      <c r="FG53" s="86"/>
      <c r="FH53" s="86"/>
      <c r="FI53" s="86"/>
      <c r="FJ53" s="86"/>
      <c r="FK53" s="86"/>
      <c r="FL53" s="86"/>
      <c r="FM53" s="86"/>
      <c r="FN53" s="86"/>
      <c r="FO53" s="86"/>
      <c r="FP53" s="86"/>
      <c r="FQ53" s="86"/>
      <c r="FR53" s="86"/>
      <c r="FS53" s="86"/>
      <c r="FT53" s="86"/>
      <c r="FU53" s="86"/>
      <c r="FV53" s="86"/>
      <c r="FW53" s="86"/>
      <c r="FX53" s="86"/>
      <c r="FY53" s="86"/>
      <c r="FZ53" s="86"/>
      <c r="GA53" s="86"/>
      <c r="GB53" s="86"/>
      <c r="GC53" s="86"/>
      <c r="GD53" s="86"/>
      <c r="GE53" s="86"/>
      <c r="GF53" s="86"/>
      <c r="GG53" s="86"/>
      <c r="GH53" s="86"/>
      <c r="GI53" s="86"/>
      <c r="GJ53" s="86"/>
      <c r="GK53" s="86"/>
      <c r="GL53" s="86"/>
      <c r="GM53" s="86"/>
      <c r="GN53" s="86"/>
      <c r="GO53" s="86"/>
      <c r="GP53" s="86"/>
      <c r="GQ53" s="86"/>
      <c r="GR53" s="86"/>
      <c r="GS53" s="86"/>
      <c r="GT53" s="86"/>
      <c r="GU53" s="86"/>
      <c r="GV53" s="86"/>
      <c r="GW53" s="86"/>
      <c r="GX53" s="86"/>
      <c r="GY53" s="86"/>
      <c r="GZ53" s="86"/>
      <c r="HA53" s="86"/>
      <c r="HB53" s="86"/>
      <c r="HC53" s="86"/>
      <c r="HD53" s="86"/>
      <c r="HE53" s="86"/>
      <c r="HF53" s="86"/>
      <c r="HG53" s="86"/>
      <c r="HH53" s="86"/>
      <c r="HI53" s="86"/>
      <c r="HJ53" s="86"/>
      <c r="HK53" s="86"/>
      <c r="HL53" s="86"/>
      <c r="HM53" s="86"/>
      <c r="HN53" s="86"/>
      <c r="HO53" s="86"/>
      <c r="HP53" s="86"/>
      <c r="HQ53" s="86"/>
      <c r="HR53" s="86"/>
      <c r="HS53" s="86"/>
      <c r="HT53" s="86"/>
      <c r="HU53" s="86"/>
      <c r="HV53" s="86"/>
      <c r="HW53" s="86"/>
      <c r="HX53" s="86"/>
      <c r="HY53" s="86"/>
      <c r="HZ53" s="86"/>
      <c r="IA53" s="86"/>
      <c r="IB53" s="86"/>
      <c r="IC53" s="86"/>
      <c r="ID53" s="86"/>
      <c r="IE53" s="86"/>
      <c r="IF53" s="86"/>
      <c r="IG53" s="86"/>
      <c r="IH53" s="86"/>
      <c r="II53" s="86"/>
      <c r="IJ53" s="86"/>
      <c r="IK53" s="86"/>
      <c r="IL53" s="86"/>
      <c r="IM53" s="86"/>
      <c r="IN53" s="86"/>
      <c r="IO53" s="86"/>
      <c r="IP53" s="86"/>
      <c r="IQ53" s="86"/>
      <c r="IR53" s="86"/>
      <c r="IS53" s="86"/>
      <c r="IT53" s="86"/>
      <c r="IU53" s="86"/>
      <c r="IV53" s="86"/>
      <c r="IW53" s="86"/>
    </row>
    <row r="54" spans="1:257" s="204" customFormat="1" ht="14.1" customHeight="1" x14ac:dyDescent="0.3">
      <c r="A54" s="86"/>
      <c r="B54" s="86"/>
      <c r="C54" s="92"/>
      <c r="D54" s="88"/>
      <c r="E54" s="92"/>
      <c r="F54" s="92"/>
      <c r="G54" s="92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  <c r="BO54" s="86"/>
      <c r="BP54" s="86"/>
      <c r="BQ54" s="86"/>
      <c r="BR54" s="86"/>
      <c r="BS54" s="86"/>
      <c r="BT54" s="86"/>
      <c r="BU54" s="86"/>
      <c r="BV54" s="86"/>
      <c r="BW54" s="86"/>
      <c r="BX54" s="86"/>
      <c r="BY54" s="86"/>
      <c r="BZ54" s="86"/>
      <c r="CA54" s="86"/>
      <c r="CB54" s="86"/>
      <c r="CC54" s="86"/>
      <c r="CD54" s="86"/>
      <c r="CE54" s="86"/>
      <c r="CF54" s="86"/>
      <c r="CG54" s="86"/>
      <c r="CH54" s="86"/>
      <c r="CI54" s="86"/>
      <c r="CJ54" s="86"/>
      <c r="CK54" s="86"/>
      <c r="CL54" s="86"/>
      <c r="CM54" s="86"/>
      <c r="CN54" s="86"/>
      <c r="CO54" s="86"/>
      <c r="CP54" s="86"/>
      <c r="CQ54" s="86"/>
      <c r="CR54" s="86"/>
      <c r="CS54" s="86"/>
      <c r="CT54" s="86"/>
      <c r="CU54" s="86"/>
      <c r="CV54" s="86"/>
      <c r="CW54" s="86"/>
      <c r="CX54" s="86"/>
      <c r="CY54" s="86"/>
      <c r="CZ54" s="86"/>
      <c r="DA54" s="86"/>
      <c r="DB54" s="86"/>
      <c r="DC54" s="86"/>
      <c r="DD54" s="86"/>
      <c r="DE54" s="86"/>
      <c r="DF54" s="86"/>
      <c r="DG54" s="86"/>
      <c r="DH54" s="86"/>
      <c r="DI54" s="86"/>
      <c r="DJ54" s="86"/>
      <c r="DK54" s="86"/>
      <c r="DL54" s="86"/>
      <c r="DM54" s="86"/>
      <c r="DN54" s="86"/>
      <c r="DO54" s="86"/>
      <c r="DP54" s="86"/>
      <c r="DQ54" s="86"/>
      <c r="DR54" s="86"/>
      <c r="DS54" s="86"/>
      <c r="DT54" s="86"/>
      <c r="DU54" s="86"/>
      <c r="DV54" s="86"/>
      <c r="DW54" s="86"/>
      <c r="DX54" s="86"/>
      <c r="DY54" s="86"/>
      <c r="DZ54" s="86"/>
      <c r="EA54" s="86"/>
      <c r="EB54" s="86"/>
      <c r="EC54" s="86"/>
      <c r="ED54" s="86"/>
      <c r="EE54" s="86"/>
      <c r="EF54" s="86"/>
      <c r="EG54" s="86"/>
      <c r="EH54" s="86"/>
      <c r="EI54" s="86"/>
      <c r="EJ54" s="86"/>
      <c r="EK54" s="86"/>
      <c r="EL54" s="86"/>
      <c r="EM54" s="86"/>
      <c r="EN54" s="86"/>
      <c r="EO54" s="86"/>
      <c r="EP54" s="86"/>
      <c r="EQ54" s="86"/>
      <c r="ER54" s="86"/>
      <c r="ES54" s="86"/>
      <c r="ET54" s="86"/>
      <c r="EU54" s="86"/>
      <c r="EV54" s="86"/>
      <c r="EW54" s="86"/>
      <c r="EX54" s="86"/>
      <c r="EY54" s="86"/>
      <c r="EZ54" s="86"/>
      <c r="FA54" s="86"/>
      <c r="FB54" s="86"/>
      <c r="FC54" s="86"/>
      <c r="FD54" s="86"/>
      <c r="FE54" s="86"/>
      <c r="FF54" s="86"/>
      <c r="FG54" s="86"/>
      <c r="FH54" s="86"/>
      <c r="FI54" s="86"/>
      <c r="FJ54" s="86"/>
      <c r="FK54" s="86"/>
      <c r="FL54" s="86"/>
      <c r="FM54" s="86"/>
      <c r="FN54" s="86"/>
      <c r="FO54" s="86"/>
      <c r="FP54" s="86"/>
      <c r="FQ54" s="86"/>
      <c r="FR54" s="86"/>
      <c r="FS54" s="86"/>
      <c r="FT54" s="86"/>
      <c r="FU54" s="86"/>
      <c r="FV54" s="86"/>
      <c r="FW54" s="86"/>
      <c r="FX54" s="86"/>
      <c r="FY54" s="86"/>
      <c r="FZ54" s="86"/>
      <c r="GA54" s="86"/>
      <c r="GB54" s="86"/>
      <c r="GC54" s="86"/>
      <c r="GD54" s="86"/>
      <c r="GE54" s="86"/>
      <c r="GF54" s="86"/>
      <c r="GG54" s="86"/>
      <c r="GH54" s="86"/>
      <c r="GI54" s="86"/>
      <c r="GJ54" s="86"/>
      <c r="GK54" s="86"/>
      <c r="GL54" s="86"/>
      <c r="GM54" s="86"/>
      <c r="GN54" s="86"/>
      <c r="GO54" s="86"/>
      <c r="GP54" s="86"/>
      <c r="GQ54" s="86"/>
      <c r="GR54" s="86"/>
      <c r="GS54" s="86"/>
      <c r="GT54" s="86"/>
      <c r="GU54" s="86"/>
      <c r="GV54" s="86"/>
      <c r="GW54" s="86"/>
      <c r="GX54" s="86"/>
      <c r="GY54" s="86"/>
      <c r="GZ54" s="86"/>
      <c r="HA54" s="86"/>
      <c r="HB54" s="86"/>
      <c r="HC54" s="86"/>
      <c r="HD54" s="86"/>
      <c r="HE54" s="86"/>
      <c r="HF54" s="86"/>
      <c r="HG54" s="86"/>
      <c r="HH54" s="86"/>
      <c r="HI54" s="86"/>
      <c r="HJ54" s="86"/>
      <c r="HK54" s="86"/>
      <c r="HL54" s="86"/>
      <c r="HM54" s="86"/>
      <c r="HN54" s="86"/>
      <c r="HO54" s="86"/>
      <c r="HP54" s="86"/>
      <c r="HQ54" s="86"/>
      <c r="HR54" s="86"/>
      <c r="HS54" s="86"/>
      <c r="HT54" s="86"/>
      <c r="HU54" s="86"/>
      <c r="HV54" s="86"/>
      <c r="HW54" s="86"/>
      <c r="HX54" s="86"/>
      <c r="HY54" s="86"/>
      <c r="HZ54" s="86"/>
      <c r="IA54" s="86"/>
      <c r="IB54" s="86"/>
      <c r="IC54" s="86"/>
      <c r="ID54" s="86"/>
      <c r="IE54" s="86"/>
      <c r="IF54" s="86"/>
      <c r="IG54" s="86"/>
      <c r="IH54" s="86"/>
      <c r="II54" s="86"/>
      <c r="IJ54" s="86"/>
      <c r="IK54" s="86"/>
      <c r="IL54" s="86"/>
      <c r="IM54" s="86"/>
      <c r="IN54" s="86"/>
      <c r="IO54" s="86"/>
      <c r="IP54" s="86"/>
      <c r="IQ54" s="86"/>
      <c r="IR54" s="86"/>
      <c r="IS54" s="86"/>
      <c r="IT54" s="86"/>
      <c r="IU54" s="86"/>
      <c r="IV54" s="86"/>
      <c r="IW54" s="86"/>
    </row>
    <row r="55" spans="1:257" s="204" customFormat="1" x14ac:dyDescent="0.3">
      <c r="A55" s="86"/>
      <c r="B55" s="86"/>
      <c r="C55" s="86"/>
      <c r="D55" s="88"/>
      <c r="E55" s="86"/>
      <c r="F55" s="214"/>
      <c r="G55" s="214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  <c r="BM55" s="86"/>
      <c r="BN55" s="86"/>
      <c r="BO55" s="86"/>
      <c r="BP55" s="86"/>
      <c r="BQ55" s="86"/>
      <c r="BR55" s="86"/>
      <c r="BS55" s="86"/>
      <c r="BT55" s="86"/>
      <c r="BU55" s="86"/>
      <c r="BV55" s="86"/>
      <c r="BW55" s="86"/>
      <c r="BX55" s="86"/>
      <c r="BY55" s="86"/>
      <c r="BZ55" s="86"/>
      <c r="CA55" s="86"/>
      <c r="CB55" s="86"/>
      <c r="CC55" s="86"/>
      <c r="CD55" s="86"/>
      <c r="CE55" s="86"/>
      <c r="CF55" s="86"/>
      <c r="CG55" s="86"/>
      <c r="CH55" s="86"/>
      <c r="CI55" s="86"/>
      <c r="CJ55" s="86"/>
      <c r="CK55" s="86"/>
      <c r="CL55" s="86"/>
      <c r="CM55" s="86"/>
      <c r="CN55" s="86"/>
      <c r="CO55" s="86"/>
      <c r="CP55" s="86"/>
      <c r="CQ55" s="86"/>
      <c r="CR55" s="86"/>
      <c r="CS55" s="86"/>
      <c r="CT55" s="86"/>
      <c r="CU55" s="86"/>
      <c r="CV55" s="86"/>
      <c r="CW55" s="86"/>
      <c r="CX55" s="86"/>
      <c r="CY55" s="86"/>
      <c r="CZ55" s="86"/>
      <c r="DA55" s="86"/>
      <c r="DB55" s="86"/>
      <c r="DC55" s="86"/>
      <c r="DD55" s="86"/>
      <c r="DE55" s="86"/>
      <c r="DF55" s="86"/>
      <c r="DG55" s="86"/>
      <c r="DH55" s="86"/>
      <c r="DI55" s="86"/>
      <c r="DJ55" s="86"/>
      <c r="DK55" s="86"/>
      <c r="DL55" s="86"/>
      <c r="DM55" s="86"/>
      <c r="DN55" s="86"/>
      <c r="DO55" s="86"/>
      <c r="DP55" s="86"/>
      <c r="DQ55" s="86"/>
      <c r="DR55" s="86"/>
      <c r="DS55" s="86"/>
      <c r="DT55" s="86"/>
      <c r="DU55" s="86"/>
      <c r="DV55" s="86"/>
      <c r="DW55" s="86"/>
      <c r="DX55" s="86"/>
      <c r="DY55" s="86"/>
      <c r="DZ55" s="86"/>
      <c r="EA55" s="86"/>
      <c r="EB55" s="86"/>
      <c r="EC55" s="86"/>
      <c r="ED55" s="86"/>
      <c r="EE55" s="86"/>
      <c r="EF55" s="86"/>
      <c r="EG55" s="86"/>
      <c r="EH55" s="86"/>
      <c r="EI55" s="86"/>
      <c r="EJ55" s="86"/>
      <c r="EK55" s="86"/>
      <c r="EL55" s="86"/>
      <c r="EM55" s="86"/>
      <c r="EN55" s="86"/>
      <c r="EO55" s="86"/>
      <c r="EP55" s="86"/>
      <c r="EQ55" s="86"/>
      <c r="ER55" s="86"/>
      <c r="ES55" s="86"/>
      <c r="ET55" s="86"/>
      <c r="EU55" s="86"/>
      <c r="EV55" s="86"/>
      <c r="EW55" s="86"/>
      <c r="EX55" s="86"/>
      <c r="EY55" s="86"/>
      <c r="EZ55" s="86"/>
      <c r="FA55" s="86"/>
      <c r="FB55" s="86"/>
      <c r="FC55" s="86"/>
      <c r="FD55" s="86"/>
      <c r="FE55" s="86"/>
      <c r="FF55" s="86"/>
      <c r="FG55" s="86"/>
      <c r="FH55" s="86"/>
      <c r="FI55" s="86"/>
      <c r="FJ55" s="86"/>
      <c r="FK55" s="86"/>
      <c r="FL55" s="86"/>
      <c r="FM55" s="86"/>
      <c r="FN55" s="86"/>
      <c r="FO55" s="86"/>
      <c r="FP55" s="86"/>
      <c r="FQ55" s="86"/>
      <c r="FR55" s="86"/>
      <c r="FS55" s="86"/>
      <c r="FT55" s="86"/>
      <c r="FU55" s="86"/>
      <c r="FV55" s="86"/>
      <c r="FW55" s="86"/>
      <c r="FX55" s="86"/>
      <c r="FY55" s="86"/>
      <c r="FZ55" s="86"/>
      <c r="GA55" s="86"/>
      <c r="GB55" s="86"/>
      <c r="GC55" s="86"/>
      <c r="GD55" s="86"/>
      <c r="GE55" s="86"/>
      <c r="GF55" s="86"/>
      <c r="GG55" s="86"/>
      <c r="GH55" s="86"/>
      <c r="GI55" s="86"/>
      <c r="GJ55" s="86"/>
      <c r="GK55" s="86"/>
      <c r="GL55" s="86"/>
      <c r="GM55" s="86"/>
      <c r="GN55" s="86"/>
      <c r="GO55" s="86"/>
      <c r="GP55" s="86"/>
      <c r="GQ55" s="86"/>
      <c r="GR55" s="86"/>
      <c r="GS55" s="86"/>
      <c r="GT55" s="86"/>
      <c r="GU55" s="86"/>
      <c r="GV55" s="86"/>
      <c r="GW55" s="86"/>
      <c r="GX55" s="86"/>
      <c r="GY55" s="86"/>
      <c r="GZ55" s="86"/>
      <c r="HA55" s="86"/>
      <c r="HB55" s="86"/>
      <c r="HC55" s="86"/>
      <c r="HD55" s="86"/>
      <c r="HE55" s="86"/>
      <c r="HF55" s="86"/>
      <c r="HG55" s="86"/>
      <c r="HH55" s="86"/>
      <c r="HI55" s="86"/>
      <c r="HJ55" s="86"/>
      <c r="HK55" s="86"/>
      <c r="HL55" s="86"/>
      <c r="HM55" s="86"/>
      <c r="HN55" s="86"/>
      <c r="HO55" s="86"/>
      <c r="HP55" s="86"/>
      <c r="HQ55" s="86"/>
      <c r="HR55" s="86"/>
      <c r="HS55" s="86"/>
      <c r="HT55" s="86"/>
      <c r="HU55" s="86"/>
      <c r="HV55" s="86"/>
      <c r="HW55" s="86"/>
      <c r="HX55" s="86"/>
      <c r="HY55" s="86"/>
      <c r="HZ55" s="86"/>
      <c r="IA55" s="86"/>
      <c r="IB55" s="86"/>
      <c r="IC55" s="86"/>
      <c r="ID55" s="86"/>
      <c r="IE55" s="86"/>
      <c r="IF55" s="86"/>
      <c r="IG55" s="86"/>
      <c r="IH55" s="86"/>
      <c r="II55" s="86"/>
      <c r="IJ55" s="86"/>
      <c r="IK55" s="86"/>
      <c r="IL55" s="86"/>
      <c r="IM55" s="86"/>
      <c r="IN55" s="86"/>
      <c r="IO55" s="86"/>
      <c r="IP55" s="86"/>
      <c r="IQ55" s="86"/>
      <c r="IR55" s="86"/>
      <c r="IS55" s="86"/>
      <c r="IT55" s="86"/>
      <c r="IU55" s="86"/>
      <c r="IV55" s="86"/>
      <c r="IW55" s="86"/>
    </row>
    <row r="56" spans="1:257" s="86" customFormat="1" ht="14.25" customHeight="1" x14ac:dyDescent="0.3">
      <c r="C56" s="325" t="s">
        <v>77</v>
      </c>
      <c r="D56" s="357"/>
      <c r="E56" s="325"/>
      <c r="F56" s="326" t="str">
        <f>H16</f>
        <v>FY '21 Budget 
(As Amended)</v>
      </c>
      <c r="G56" s="326"/>
      <c r="H56" s="327" t="s">
        <v>20</v>
      </c>
      <c r="I56" s="328"/>
      <c r="J56" s="329"/>
    </row>
    <row r="57" spans="1:257" s="86" customFormat="1" x14ac:dyDescent="0.3">
      <c r="C57" s="329" t="s">
        <v>89</v>
      </c>
      <c r="D57" s="358"/>
      <c r="E57" s="329"/>
      <c r="F57" s="337">
        <f>H18</f>
        <v>98248371</v>
      </c>
      <c r="G57" s="337"/>
      <c r="H57" s="359">
        <f>F57/$F$62</f>
        <v>0.60703817850284181</v>
      </c>
      <c r="I57" s="331"/>
      <c r="J57" s="331">
        <f>ROUND(H57,4)</f>
        <v>0.60699999999999998</v>
      </c>
    </row>
    <row r="58" spans="1:257" s="86" customFormat="1" x14ac:dyDescent="0.3">
      <c r="C58" s="329" t="s">
        <v>90</v>
      </c>
      <c r="D58" s="358"/>
      <c r="E58" s="329"/>
      <c r="F58" s="337">
        <f>H19</f>
        <v>27668623</v>
      </c>
      <c r="G58" s="333"/>
      <c r="H58" s="331">
        <f t="shared" ref="H58:H60" si="1">F58/$F$62</f>
        <v>0.17095357751633189</v>
      </c>
      <c r="I58" s="331"/>
      <c r="J58" s="331">
        <f t="shared" ref="J58:J60" si="2">ROUND(H58,4)</f>
        <v>0.17100000000000001</v>
      </c>
    </row>
    <row r="59" spans="1:257" s="204" customFormat="1" x14ac:dyDescent="0.3">
      <c r="A59" s="86"/>
      <c r="B59" s="86"/>
      <c r="C59" s="329" t="s">
        <v>98</v>
      </c>
      <c r="D59" s="358"/>
      <c r="E59" s="329"/>
      <c r="F59" s="337">
        <f>H20</f>
        <v>32249628</v>
      </c>
      <c r="G59" s="333"/>
      <c r="H59" s="331">
        <f t="shared" si="1"/>
        <v>0.19925781200498729</v>
      </c>
      <c r="I59" s="331"/>
      <c r="J59" s="331">
        <f t="shared" si="2"/>
        <v>0.1993</v>
      </c>
      <c r="K59" s="86"/>
      <c r="L59" s="86"/>
      <c r="M59" s="232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  <c r="BM59" s="86"/>
      <c r="BN59" s="86"/>
      <c r="BO59" s="86"/>
      <c r="BP59" s="86"/>
      <c r="BQ59" s="86"/>
      <c r="BR59" s="86"/>
      <c r="BS59" s="86"/>
      <c r="BT59" s="86"/>
      <c r="BU59" s="86"/>
      <c r="BV59" s="86"/>
      <c r="BW59" s="86"/>
      <c r="BX59" s="86"/>
      <c r="BY59" s="86"/>
      <c r="BZ59" s="86"/>
      <c r="CA59" s="86"/>
      <c r="CB59" s="86"/>
      <c r="CC59" s="86"/>
      <c r="CD59" s="86"/>
      <c r="CE59" s="86"/>
      <c r="CF59" s="86"/>
      <c r="CG59" s="86"/>
      <c r="CH59" s="86"/>
      <c r="CI59" s="86"/>
      <c r="CJ59" s="86"/>
      <c r="CK59" s="86"/>
      <c r="CL59" s="86"/>
      <c r="CM59" s="86"/>
      <c r="CN59" s="86"/>
      <c r="CO59" s="86"/>
      <c r="CP59" s="86"/>
      <c r="CQ59" s="86"/>
      <c r="CR59" s="86"/>
      <c r="CS59" s="86"/>
      <c r="CT59" s="86"/>
      <c r="CU59" s="86"/>
      <c r="CV59" s="86"/>
      <c r="CW59" s="86"/>
      <c r="CX59" s="86"/>
      <c r="CY59" s="86"/>
      <c r="CZ59" s="86"/>
      <c r="DA59" s="86"/>
      <c r="DB59" s="86"/>
      <c r="DC59" s="86"/>
      <c r="DD59" s="86"/>
      <c r="DE59" s="86"/>
      <c r="DF59" s="86"/>
      <c r="DG59" s="86"/>
      <c r="DH59" s="86"/>
      <c r="DI59" s="86"/>
      <c r="DJ59" s="86"/>
      <c r="DK59" s="86"/>
      <c r="DL59" s="86"/>
      <c r="DM59" s="86"/>
      <c r="DN59" s="86"/>
      <c r="DO59" s="86"/>
      <c r="DP59" s="86"/>
      <c r="DQ59" s="86"/>
      <c r="DR59" s="86"/>
      <c r="DS59" s="86"/>
      <c r="DT59" s="86"/>
      <c r="DU59" s="86"/>
      <c r="DV59" s="86"/>
      <c r="DW59" s="86"/>
      <c r="DX59" s="86"/>
      <c r="DY59" s="86"/>
      <c r="DZ59" s="86"/>
      <c r="EA59" s="86"/>
      <c r="EB59" s="86"/>
      <c r="EC59" s="86"/>
      <c r="ED59" s="86"/>
      <c r="EE59" s="86"/>
      <c r="EF59" s="86"/>
      <c r="EG59" s="86"/>
      <c r="EH59" s="86"/>
      <c r="EI59" s="86"/>
      <c r="EJ59" s="86"/>
      <c r="EK59" s="86"/>
      <c r="EL59" s="86"/>
      <c r="EM59" s="86"/>
      <c r="EN59" s="86"/>
      <c r="EO59" s="86"/>
      <c r="EP59" s="86"/>
      <c r="EQ59" s="86"/>
      <c r="ER59" s="86"/>
      <c r="ES59" s="86"/>
      <c r="ET59" s="86"/>
      <c r="EU59" s="86"/>
      <c r="EV59" s="86"/>
      <c r="EW59" s="86"/>
      <c r="EX59" s="86"/>
      <c r="EY59" s="86"/>
      <c r="EZ59" s="86"/>
      <c r="FA59" s="86"/>
      <c r="FB59" s="86"/>
      <c r="FC59" s="86"/>
      <c r="FD59" s="86"/>
      <c r="FE59" s="86"/>
      <c r="FF59" s="86"/>
      <c r="FG59" s="86"/>
      <c r="FH59" s="86"/>
      <c r="FI59" s="86"/>
      <c r="FJ59" s="86"/>
      <c r="FK59" s="86"/>
      <c r="FL59" s="86"/>
      <c r="FM59" s="86"/>
      <c r="FN59" s="86"/>
      <c r="FO59" s="86"/>
      <c r="FP59" s="86"/>
      <c r="FQ59" s="86"/>
      <c r="FR59" s="86"/>
      <c r="FS59" s="86"/>
      <c r="FT59" s="86"/>
      <c r="FU59" s="86"/>
      <c r="FV59" s="86"/>
      <c r="FW59" s="86"/>
      <c r="FX59" s="86"/>
      <c r="FY59" s="86"/>
      <c r="FZ59" s="86"/>
      <c r="GA59" s="86"/>
      <c r="GB59" s="86"/>
      <c r="GC59" s="86"/>
      <c r="GD59" s="86"/>
      <c r="GE59" s="86"/>
      <c r="GF59" s="86"/>
      <c r="GG59" s="86"/>
      <c r="GH59" s="86"/>
      <c r="GI59" s="86"/>
      <c r="GJ59" s="86"/>
      <c r="GK59" s="86"/>
      <c r="GL59" s="86"/>
      <c r="GM59" s="86"/>
      <c r="GN59" s="86"/>
      <c r="GO59" s="86"/>
      <c r="GP59" s="86"/>
      <c r="GQ59" s="86"/>
      <c r="GR59" s="86"/>
      <c r="GS59" s="86"/>
      <c r="GT59" s="86"/>
      <c r="GU59" s="86"/>
      <c r="GV59" s="86"/>
      <c r="GW59" s="86"/>
      <c r="GX59" s="86"/>
      <c r="GY59" s="86"/>
      <c r="GZ59" s="86"/>
      <c r="HA59" s="86"/>
      <c r="HB59" s="86"/>
      <c r="HC59" s="86"/>
      <c r="HD59" s="86"/>
      <c r="HE59" s="86"/>
      <c r="HF59" s="86"/>
      <c r="HG59" s="86"/>
      <c r="HH59" s="86"/>
      <c r="HI59" s="86"/>
      <c r="HJ59" s="86"/>
      <c r="HK59" s="86"/>
      <c r="HL59" s="86"/>
      <c r="HM59" s="86"/>
      <c r="HN59" s="86"/>
      <c r="HO59" s="86"/>
      <c r="HP59" s="86"/>
      <c r="HQ59" s="86"/>
      <c r="HR59" s="86"/>
      <c r="HS59" s="86"/>
      <c r="HT59" s="86"/>
      <c r="HU59" s="86"/>
      <c r="HV59" s="86"/>
      <c r="HW59" s="86"/>
      <c r="HX59" s="86"/>
      <c r="HY59" s="86"/>
      <c r="HZ59" s="86"/>
      <c r="IA59" s="86"/>
      <c r="IB59" s="86"/>
      <c r="IC59" s="86"/>
      <c r="ID59" s="86"/>
      <c r="IE59" s="86"/>
      <c r="IF59" s="86"/>
      <c r="IG59" s="86"/>
      <c r="IH59" s="86"/>
      <c r="II59" s="86"/>
      <c r="IJ59" s="86"/>
      <c r="IK59" s="86"/>
      <c r="IL59" s="86"/>
      <c r="IM59" s="86"/>
      <c r="IN59" s="86"/>
      <c r="IO59" s="86"/>
      <c r="IP59" s="86"/>
      <c r="IQ59" s="86"/>
      <c r="IR59" s="86"/>
      <c r="IS59" s="86"/>
      <c r="IT59" s="86"/>
      <c r="IU59" s="86"/>
      <c r="IV59" s="86"/>
      <c r="IW59" s="86"/>
    </row>
    <row r="60" spans="1:257" s="204" customFormat="1" x14ac:dyDescent="0.3">
      <c r="A60" s="86"/>
      <c r="B60" s="86"/>
      <c r="C60" s="329" t="s">
        <v>92</v>
      </c>
      <c r="D60" s="358"/>
      <c r="E60" s="329"/>
      <c r="F60" s="337">
        <f>H21</f>
        <v>2235954</v>
      </c>
      <c r="G60" s="333"/>
      <c r="H60" s="331">
        <f t="shared" si="1"/>
        <v>1.3815083441700455E-2</v>
      </c>
      <c r="I60" s="331"/>
      <c r="J60" s="331">
        <f t="shared" si="2"/>
        <v>1.38E-2</v>
      </c>
      <c r="K60" s="86"/>
      <c r="L60" s="233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86"/>
      <c r="BP60" s="86"/>
      <c r="BQ60" s="86"/>
      <c r="BR60" s="86"/>
      <c r="BS60" s="86"/>
      <c r="BT60" s="86"/>
      <c r="BU60" s="86"/>
      <c r="BV60" s="86"/>
      <c r="BW60" s="86"/>
      <c r="BX60" s="86"/>
      <c r="BY60" s="86"/>
      <c r="BZ60" s="86"/>
      <c r="CA60" s="86"/>
      <c r="CB60" s="86"/>
      <c r="CC60" s="86"/>
      <c r="CD60" s="86"/>
      <c r="CE60" s="86"/>
      <c r="CF60" s="86"/>
      <c r="CG60" s="86"/>
      <c r="CH60" s="86"/>
      <c r="CI60" s="86"/>
      <c r="CJ60" s="86"/>
      <c r="CK60" s="86"/>
      <c r="CL60" s="86"/>
      <c r="CM60" s="86"/>
      <c r="CN60" s="86"/>
      <c r="CO60" s="86"/>
      <c r="CP60" s="86"/>
      <c r="CQ60" s="86"/>
      <c r="CR60" s="86"/>
      <c r="CS60" s="86"/>
      <c r="CT60" s="86"/>
      <c r="CU60" s="86"/>
      <c r="CV60" s="86"/>
      <c r="CW60" s="86"/>
      <c r="CX60" s="86"/>
      <c r="CY60" s="86"/>
      <c r="CZ60" s="86"/>
      <c r="DA60" s="86"/>
      <c r="DB60" s="86"/>
      <c r="DC60" s="86"/>
      <c r="DD60" s="86"/>
      <c r="DE60" s="86"/>
      <c r="DF60" s="86"/>
      <c r="DG60" s="86"/>
      <c r="DH60" s="86"/>
      <c r="DI60" s="86"/>
      <c r="DJ60" s="86"/>
      <c r="DK60" s="86"/>
      <c r="DL60" s="86"/>
      <c r="DM60" s="86"/>
      <c r="DN60" s="86"/>
      <c r="DO60" s="86"/>
      <c r="DP60" s="86"/>
      <c r="DQ60" s="86"/>
      <c r="DR60" s="86"/>
      <c r="DS60" s="86"/>
      <c r="DT60" s="86"/>
      <c r="DU60" s="86"/>
      <c r="DV60" s="86"/>
      <c r="DW60" s="86"/>
      <c r="DX60" s="86"/>
      <c r="DY60" s="86"/>
      <c r="DZ60" s="86"/>
      <c r="EA60" s="86"/>
      <c r="EB60" s="86"/>
      <c r="EC60" s="86"/>
      <c r="ED60" s="86"/>
      <c r="EE60" s="86"/>
      <c r="EF60" s="86"/>
      <c r="EG60" s="86"/>
      <c r="EH60" s="86"/>
      <c r="EI60" s="86"/>
      <c r="EJ60" s="86"/>
      <c r="EK60" s="86"/>
      <c r="EL60" s="86"/>
      <c r="EM60" s="86"/>
      <c r="EN60" s="86"/>
      <c r="EO60" s="86"/>
      <c r="EP60" s="86"/>
      <c r="EQ60" s="86"/>
      <c r="ER60" s="86"/>
      <c r="ES60" s="86"/>
      <c r="ET60" s="86"/>
      <c r="EU60" s="86"/>
      <c r="EV60" s="86"/>
      <c r="EW60" s="86"/>
      <c r="EX60" s="86"/>
      <c r="EY60" s="86"/>
      <c r="EZ60" s="86"/>
      <c r="FA60" s="86"/>
      <c r="FB60" s="86"/>
      <c r="FC60" s="86"/>
      <c r="FD60" s="86"/>
      <c r="FE60" s="86"/>
      <c r="FF60" s="86"/>
      <c r="FG60" s="86"/>
      <c r="FH60" s="86"/>
      <c r="FI60" s="86"/>
      <c r="FJ60" s="86"/>
      <c r="FK60" s="86"/>
      <c r="FL60" s="86"/>
      <c r="FM60" s="86"/>
      <c r="FN60" s="86"/>
      <c r="FO60" s="86"/>
      <c r="FP60" s="86"/>
      <c r="FQ60" s="86"/>
      <c r="FR60" s="86"/>
      <c r="FS60" s="86"/>
      <c r="FT60" s="86"/>
      <c r="FU60" s="86"/>
      <c r="FV60" s="86"/>
      <c r="FW60" s="86"/>
      <c r="FX60" s="86"/>
      <c r="FY60" s="86"/>
      <c r="FZ60" s="86"/>
      <c r="GA60" s="86"/>
      <c r="GB60" s="86"/>
      <c r="GC60" s="86"/>
      <c r="GD60" s="86"/>
      <c r="GE60" s="86"/>
      <c r="GF60" s="86"/>
      <c r="GG60" s="86"/>
      <c r="GH60" s="86"/>
      <c r="GI60" s="86"/>
      <c r="GJ60" s="86"/>
      <c r="GK60" s="86"/>
      <c r="GL60" s="86"/>
      <c r="GM60" s="86"/>
      <c r="GN60" s="86"/>
      <c r="GO60" s="86"/>
      <c r="GP60" s="86"/>
      <c r="GQ60" s="86"/>
      <c r="GR60" s="86"/>
      <c r="GS60" s="86"/>
      <c r="GT60" s="86"/>
      <c r="GU60" s="86"/>
      <c r="GV60" s="86"/>
      <c r="GW60" s="86"/>
      <c r="GX60" s="86"/>
      <c r="GY60" s="86"/>
      <c r="GZ60" s="86"/>
      <c r="HA60" s="86"/>
      <c r="HB60" s="86"/>
      <c r="HC60" s="86"/>
      <c r="HD60" s="86"/>
      <c r="HE60" s="86"/>
      <c r="HF60" s="86"/>
      <c r="HG60" s="86"/>
      <c r="HH60" s="86"/>
      <c r="HI60" s="86"/>
      <c r="HJ60" s="86"/>
      <c r="HK60" s="86"/>
      <c r="HL60" s="86"/>
      <c r="HM60" s="86"/>
      <c r="HN60" s="86"/>
      <c r="HO60" s="86"/>
      <c r="HP60" s="86"/>
      <c r="HQ60" s="86"/>
      <c r="HR60" s="86"/>
      <c r="HS60" s="86"/>
      <c r="HT60" s="86"/>
      <c r="HU60" s="86"/>
      <c r="HV60" s="86"/>
      <c r="HW60" s="86"/>
      <c r="HX60" s="86"/>
      <c r="HY60" s="86"/>
      <c r="HZ60" s="86"/>
      <c r="IA60" s="86"/>
      <c r="IB60" s="86"/>
      <c r="IC60" s="86"/>
      <c r="ID60" s="86"/>
      <c r="IE60" s="86"/>
      <c r="IF60" s="86"/>
      <c r="IG60" s="86"/>
      <c r="IH60" s="86"/>
      <c r="II60" s="86"/>
      <c r="IJ60" s="86"/>
      <c r="IK60" s="86"/>
      <c r="IL60" s="86"/>
      <c r="IM60" s="86"/>
      <c r="IN60" s="86"/>
      <c r="IO60" s="86"/>
      <c r="IP60" s="86"/>
      <c r="IQ60" s="86"/>
      <c r="IR60" s="86"/>
      <c r="IS60" s="86"/>
      <c r="IT60" s="86"/>
      <c r="IU60" s="86"/>
      <c r="IV60" s="86"/>
      <c r="IW60" s="86"/>
    </row>
    <row r="61" spans="1:257" s="86" customFormat="1" x14ac:dyDescent="0.3">
      <c r="C61" s="329" t="s">
        <v>93</v>
      </c>
      <c r="D61" s="358"/>
      <c r="E61" s="329"/>
      <c r="F61" s="337">
        <f>H22</f>
        <v>1446175</v>
      </c>
      <c r="G61" s="333"/>
      <c r="H61" s="331">
        <f>(F61/$F$62)</f>
        <v>8.9353485341385173E-3</v>
      </c>
      <c r="I61" s="331"/>
      <c r="J61" s="331">
        <f>ROUND(H61,4)</f>
        <v>8.8999999999999999E-3</v>
      </c>
    </row>
    <row r="62" spans="1:257" x14ac:dyDescent="0.3">
      <c r="C62" s="325" t="s">
        <v>85</v>
      </c>
      <c r="D62" s="357"/>
      <c r="E62" s="325"/>
      <c r="F62" s="334">
        <f>H24</f>
        <v>161848751</v>
      </c>
      <c r="G62" s="334"/>
      <c r="H62" s="335">
        <f>SUM(H57:H61)-0.0001</f>
        <v>0.9998999999999999</v>
      </c>
      <c r="I62" s="336"/>
      <c r="J62" s="331">
        <f>SUM(J57:J61)</f>
        <v>1</v>
      </c>
    </row>
    <row r="63" spans="1:257" x14ac:dyDescent="0.3">
      <c r="C63" s="329"/>
      <c r="D63" s="358"/>
      <c r="E63" s="329"/>
      <c r="F63" s="329"/>
      <c r="G63" s="329"/>
      <c r="H63" s="329"/>
      <c r="I63" s="329"/>
      <c r="J63" s="329"/>
    </row>
    <row r="64" spans="1:257" x14ac:dyDescent="0.3">
      <c r="C64" s="329"/>
      <c r="D64" s="358"/>
      <c r="E64" s="329"/>
      <c r="F64" s="329"/>
      <c r="G64" s="329"/>
      <c r="H64" s="329"/>
      <c r="I64" s="329"/>
      <c r="J64" s="329"/>
    </row>
    <row r="65" spans="3:10" x14ac:dyDescent="0.3">
      <c r="C65" s="325" t="s">
        <v>77</v>
      </c>
      <c r="D65" s="357"/>
      <c r="E65" s="325"/>
      <c r="F65" s="327" t="str">
        <f>C35</f>
        <v>FY '22 Budget</v>
      </c>
      <c r="G65" s="327"/>
      <c r="H65" s="327" t="s">
        <v>20</v>
      </c>
      <c r="I65" s="328"/>
      <c r="J65" s="329"/>
    </row>
    <row r="66" spans="3:10" x14ac:dyDescent="0.3">
      <c r="C66" s="329" t="s">
        <v>89</v>
      </c>
      <c r="D66" s="358"/>
      <c r="E66" s="329"/>
      <c r="F66" s="337">
        <f>+C37</f>
        <v>97238273</v>
      </c>
      <c r="G66" s="337"/>
      <c r="H66" s="331">
        <f>+E37</f>
        <v>0.57669090329737127</v>
      </c>
      <c r="I66" s="331"/>
      <c r="J66" s="331">
        <f>ROUND(H66,4)</f>
        <v>0.57669999999999999</v>
      </c>
    </row>
    <row r="67" spans="3:10" x14ac:dyDescent="0.3">
      <c r="C67" s="329" t="s">
        <v>90</v>
      </c>
      <c r="D67" s="358"/>
      <c r="E67" s="329"/>
      <c r="F67" s="337">
        <f t="shared" ref="F67:F70" si="3">+C38</f>
        <v>30477694</v>
      </c>
      <c r="G67" s="333"/>
      <c r="H67" s="331">
        <f t="shared" ref="H67:H70" si="4">+E38</f>
        <v>0.18075402144668767</v>
      </c>
      <c r="I67" s="331"/>
      <c r="J67" s="331">
        <f t="shared" ref="J67:J70" si="5">ROUND(H67,4)</f>
        <v>0.18079999999999999</v>
      </c>
    </row>
    <row r="68" spans="3:10" x14ac:dyDescent="0.3">
      <c r="C68" s="329" t="s">
        <v>91</v>
      </c>
      <c r="D68" s="358"/>
      <c r="E68" s="329"/>
      <c r="F68" s="337">
        <f t="shared" si="3"/>
        <v>37144217</v>
      </c>
      <c r="G68" s="333"/>
      <c r="H68" s="331">
        <f t="shared" si="4"/>
        <v>0.22029116101232663</v>
      </c>
      <c r="I68" s="331"/>
      <c r="J68" s="331">
        <f t="shared" si="5"/>
        <v>0.2203</v>
      </c>
    </row>
    <row r="69" spans="3:10" x14ac:dyDescent="0.3">
      <c r="C69" s="329" t="s">
        <v>92</v>
      </c>
      <c r="D69" s="358"/>
      <c r="E69" s="329"/>
      <c r="F69" s="337">
        <f t="shared" si="3"/>
        <v>2229954</v>
      </c>
      <c r="G69" s="333"/>
      <c r="H69" s="331">
        <f t="shared" si="4"/>
        <v>1.3225185381188189E-2</v>
      </c>
      <c r="I69" s="331"/>
      <c r="J69" s="331">
        <f t="shared" si="5"/>
        <v>1.32E-2</v>
      </c>
    </row>
    <row r="70" spans="3:10" x14ac:dyDescent="0.3">
      <c r="C70" s="329" t="s">
        <v>93</v>
      </c>
      <c r="D70" s="358"/>
      <c r="E70" s="329"/>
      <c r="F70" s="337">
        <f t="shared" si="3"/>
        <v>1524058</v>
      </c>
      <c r="G70" s="333"/>
      <c r="H70" s="331">
        <f t="shared" si="4"/>
        <v>9.0387288624262686E-3</v>
      </c>
      <c r="I70" s="331"/>
      <c r="J70" s="331">
        <f t="shared" si="5"/>
        <v>8.9999999999999993E-3</v>
      </c>
    </row>
    <row r="71" spans="3:10" s="86" customFormat="1" x14ac:dyDescent="0.3">
      <c r="C71" s="325" t="s">
        <v>85</v>
      </c>
      <c r="D71" s="357"/>
      <c r="E71" s="325"/>
      <c r="F71" s="334">
        <f>+C43</f>
        <v>168614196</v>
      </c>
      <c r="G71" s="334"/>
      <c r="H71" s="335">
        <f>+E43</f>
        <v>1</v>
      </c>
      <c r="I71" s="336"/>
      <c r="J71" s="331">
        <f>SUM(J66:J70)</f>
        <v>1</v>
      </c>
    </row>
    <row r="72" spans="3:10" x14ac:dyDescent="0.3">
      <c r="C72" s="325"/>
      <c r="D72" s="357"/>
      <c r="E72" s="325"/>
      <c r="F72" s="326"/>
      <c r="G72" s="326"/>
      <c r="H72" s="327"/>
      <c r="I72" s="328"/>
      <c r="J72" s="329"/>
    </row>
  </sheetData>
  <printOptions horizontalCentered="1"/>
  <pageMargins left="0.3" right="0.3" top="0.5" bottom="0.5" header="0.5" footer="0.5"/>
  <pageSetup scale="63" orientation="portrait" r:id="rId1"/>
  <headerFooter alignWithMargins="0"/>
  <rowBreaks count="1" manualBreakCount="1">
    <brk id="54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973B0-8640-45A6-8B62-A6CC86D3AF21}">
  <sheetPr>
    <tabColor rgb="FF008200"/>
  </sheetPr>
  <dimension ref="A2:AJ2118"/>
  <sheetViews>
    <sheetView showOutlineSymbols="0" zoomScale="60" zoomScaleNormal="60" zoomScaleSheetLayoutView="40" workbookViewId="0">
      <pane xSplit="2" topLeftCell="C1" activePane="topRight" state="frozen"/>
      <selection activeCell="H28" sqref="H28"/>
      <selection pane="topRight" activeCell="A2" sqref="A2"/>
    </sheetView>
  </sheetViews>
  <sheetFormatPr defaultColWidth="9.6640625" defaultRowHeight="23.25" x14ac:dyDescent="0.35"/>
  <cols>
    <col min="1" max="1" width="54" style="234" customWidth="1"/>
    <col min="2" max="2" width="2" style="235" customWidth="1"/>
    <col min="3" max="3" width="19.33203125" style="234" bestFit="1" customWidth="1"/>
    <col min="4" max="4" width="2" style="235" customWidth="1"/>
    <col min="5" max="5" width="11.6640625" style="234" bestFit="1" customWidth="1"/>
    <col min="6" max="6" width="2" style="235" customWidth="1"/>
    <col min="7" max="7" width="19.33203125" style="234" bestFit="1" customWidth="1"/>
    <col min="8" max="8" width="2" style="235" customWidth="1"/>
    <col min="9" max="9" width="11.6640625" style="234" bestFit="1" customWidth="1"/>
    <col min="10" max="10" width="2" style="235" customWidth="1"/>
    <col min="11" max="11" width="20" style="234" bestFit="1" customWidth="1"/>
    <col min="12" max="12" width="2" style="235" customWidth="1"/>
    <col min="13" max="13" width="11.6640625" style="234" bestFit="1" customWidth="1"/>
    <col min="14" max="14" width="2" style="235" customWidth="1"/>
    <col min="15" max="15" width="16.77734375" style="234" customWidth="1"/>
    <col min="16" max="16" width="2" style="235" customWidth="1"/>
    <col min="17" max="17" width="11.77734375" style="234" customWidth="1"/>
    <col min="18" max="18" width="2.109375" style="235" customWidth="1"/>
    <col min="19" max="19" width="16.77734375" style="234" customWidth="1"/>
    <col min="20" max="20" width="2" style="235" customWidth="1"/>
    <col min="21" max="21" width="13.5546875" style="234" bestFit="1" customWidth="1"/>
    <col min="22" max="22" width="2" style="235" customWidth="1"/>
    <col min="23" max="23" width="20.5546875" style="234" bestFit="1" customWidth="1"/>
    <col min="24" max="24" width="2" style="235" customWidth="1"/>
    <col min="25" max="25" width="16.77734375" style="234" customWidth="1"/>
    <col min="26" max="26" width="2" style="235" customWidth="1"/>
    <col min="27" max="27" width="16.77734375" style="234" customWidth="1"/>
    <col min="28" max="28" width="20" style="236" customWidth="1"/>
    <col min="29" max="29" width="18.33203125" style="236" bestFit="1" customWidth="1"/>
    <col min="30" max="30" width="15.109375" style="235" bestFit="1" customWidth="1"/>
    <col min="31" max="31" width="16.88671875" style="235" bestFit="1" customWidth="1"/>
    <col min="32" max="32" width="10.5546875" style="237" customWidth="1"/>
    <col min="33" max="33" width="10.5546875" style="234" customWidth="1"/>
    <col min="34" max="34" width="17.109375" style="234" customWidth="1"/>
    <col min="35" max="35" width="17.21875" style="238" customWidth="1"/>
    <col min="36" max="36" width="13.5546875" style="234" customWidth="1"/>
    <col min="37" max="16384" width="9.6640625" style="234"/>
  </cols>
  <sheetData>
    <row r="2" spans="1:36" x14ac:dyDescent="0.35">
      <c r="B2" s="234"/>
    </row>
    <row r="7" spans="1:36" x14ac:dyDescent="0.35">
      <c r="F7" s="234"/>
      <c r="K7" s="239"/>
      <c r="O7" s="239"/>
    </row>
    <row r="8" spans="1:36" x14ac:dyDescent="0.35">
      <c r="F8" s="234"/>
      <c r="K8" s="239"/>
      <c r="O8" s="239"/>
    </row>
    <row r="9" spans="1:36" x14ac:dyDescent="0.35">
      <c r="K9" s="239"/>
      <c r="O9" s="239"/>
    </row>
    <row r="10" spans="1:36" x14ac:dyDescent="0.35">
      <c r="K10" s="239"/>
      <c r="O10" s="239"/>
      <c r="P10" s="240"/>
      <c r="Q10" s="239"/>
      <c r="R10" s="240"/>
      <c r="S10" s="240"/>
      <c r="T10" s="240"/>
      <c r="U10" s="239"/>
      <c r="V10" s="240"/>
      <c r="W10" s="239"/>
    </row>
    <row r="11" spans="1:36" s="235" customFormat="1" ht="91.5" thickBot="1" x14ac:dyDescent="0.4">
      <c r="A11" s="241" t="s">
        <v>99</v>
      </c>
      <c r="B11" s="242"/>
      <c r="C11" s="243" t="s">
        <v>89</v>
      </c>
      <c r="D11" s="244"/>
      <c r="E11" s="245" t="s">
        <v>100</v>
      </c>
      <c r="F11" s="244"/>
      <c r="G11" s="243" t="s">
        <v>90</v>
      </c>
      <c r="H11" s="244"/>
      <c r="I11" s="245" t="s">
        <v>100</v>
      </c>
      <c r="J11" s="244"/>
      <c r="K11" s="243" t="s">
        <v>91</v>
      </c>
      <c r="L11" s="244"/>
      <c r="M11" s="245" t="s">
        <v>100</v>
      </c>
      <c r="N11" s="244"/>
      <c r="O11" s="243" t="s">
        <v>92</v>
      </c>
      <c r="P11" s="244"/>
      <c r="Q11" s="245" t="s">
        <v>100</v>
      </c>
      <c r="R11" s="244"/>
      <c r="S11" s="243" t="s">
        <v>93</v>
      </c>
      <c r="T11" s="244"/>
      <c r="U11" s="245" t="s">
        <v>100</v>
      </c>
      <c r="V11" s="244"/>
      <c r="W11" s="243" t="s">
        <v>101</v>
      </c>
      <c r="X11" s="244"/>
      <c r="Y11" s="245" t="s">
        <v>102</v>
      </c>
      <c r="Z11" s="244"/>
      <c r="AA11" s="245" t="s">
        <v>103</v>
      </c>
      <c r="AB11" s="236"/>
      <c r="AC11" s="236"/>
      <c r="AD11" s="246"/>
      <c r="AE11" s="247"/>
      <c r="AF11" s="237"/>
      <c r="AH11" s="240"/>
      <c r="AI11" s="248"/>
    </row>
    <row r="12" spans="1:36" s="235" customFormat="1" x14ac:dyDescent="0.35">
      <c r="AA12" s="247"/>
      <c r="AB12" s="236"/>
      <c r="AC12" s="236"/>
      <c r="AD12" s="247"/>
      <c r="AE12" s="247"/>
      <c r="AF12" s="237"/>
      <c r="AG12" s="249"/>
      <c r="AI12" s="250"/>
    </row>
    <row r="13" spans="1:36" s="235" customFormat="1" x14ac:dyDescent="0.35">
      <c r="A13" s="251" t="s">
        <v>78</v>
      </c>
      <c r="C13" s="252">
        <v>53836327</v>
      </c>
      <c r="D13" s="253"/>
      <c r="E13" s="254">
        <f>C13/C27</f>
        <v>0.55365367297298662</v>
      </c>
      <c r="F13" s="237"/>
      <c r="G13" s="252">
        <v>16644153</v>
      </c>
      <c r="H13" s="255"/>
      <c r="I13" s="254">
        <f>(G13/G27)+0.0001</f>
        <v>0.54620932835010416</v>
      </c>
      <c r="J13" s="237"/>
      <c r="K13" s="252">
        <v>9262315</v>
      </c>
      <c r="L13" s="255"/>
      <c r="M13" s="254">
        <f>K13/K27</f>
        <v>0.24936088974496354</v>
      </c>
      <c r="N13" s="237"/>
      <c r="O13" s="252">
        <v>1129310</v>
      </c>
      <c r="P13" s="255"/>
      <c r="Q13" s="254">
        <f>O13/O27</f>
        <v>0.50642748684502015</v>
      </c>
      <c r="R13" s="237"/>
      <c r="S13" s="252">
        <v>616672</v>
      </c>
      <c r="T13" s="255"/>
      <c r="U13" s="254">
        <f>(S13/S27)</f>
        <v>0.40462502083254048</v>
      </c>
      <c r="V13" s="237"/>
      <c r="W13" s="252">
        <f>C13+G13+K13+O13+S13</f>
        <v>81488777</v>
      </c>
      <c r="X13" s="256"/>
      <c r="Y13" s="254">
        <f>(W13/W27)+0.0001</f>
        <v>0.4833853871924283</v>
      </c>
      <c r="Z13" s="237"/>
      <c r="AA13" s="257">
        <f>W13/W47</f>
        <v>0.44598130091485333</v>
      </c>
      <c r="AB13" s="258"/>
      <c r="AC13" s="259"/>
      <c r="AD13" s="255"/>
      <c r="AE13" s="255"/>
      <c r="AF13" s="250"/>
      <c r="AG13" s="237"/>
      <c r="AH13" s="256"/>
      <c r="AI13" s="260"/>
      <c r="AJ13" s="256"/>
    </row>
    <row r="14" spans="1:36" s="235" customFormat="1" x14ac:dyDescent="0.35">
      <c r="A14" s="251"/>
      <c r="C14" s="252"/>
      <c r="D14" s="253"/>
      <c r="E14" s="254"/>
      <c r="F14" s="237"/>
      <c r="G14" s="252"/>
      <c r="H14" s="255"/>
      <c r="I14" s="254"/>
      <c r="J14" s="237"/>
      <c r="K14" s="252"/>
      <c r="L14" s="255"/>
      <c r="M14" s="254"/>
      <c r="N14" s="237"/>
      <c r="O14" s="252"/>
      <c r="P14" s="255"/>
      <c r="Q14" s="254"/>
      <c r="R14" s="237"/>
      <c r="S14" s="252"/>
      <c r="T14" s="255"/>
      <c r="U14" s="254"/>
      <c r="V14" s="237"/>
      <c r="W14" s="252"/>
      <c r="X14" s="256"/>
      <c r="Y14" s="254"/>
      <c r="Z14" s="237"/>
      <c r="AA14" s="257"/>
      <c r="AB14" s="258"/>
      <c r="AC14" s="259"/>
      <c r="AD14" s="255"/>
      <c r="AE14" s="255"/>
      <c r="AF14" s="250"/>
      <c r="AG14" s="237"/>
      <c r="AH14" s="256"/>
      <c r="AI14" s="260"/>
      <c r="AJ14" s="256"/>
    </row>
    <row r="15" spans="1:36" s="235" customFormat="1" hidden="1" x14ac:dyDescent="0.35">
      <c r="A15" s="251"/>
      <c r="C15" s="261"/>
      <c r="D15" s="262"/>
      <c r="E15" s="254"/>
      <c r="F15" s="237"/>
      <c r="G15" s="261"/>
      <c r="H15" s="263"/>
      <c r="I15" s="254"/>
      <c r="J15" s="237"/>
      <c r="K15" s="261"/>
      <c r="L15" s="256"/>
      <c r="M15" s="254"/>
      <c r="N15" s="237"/>
      <c r="O15" s="261"/>
      <c r="P15" s="256"/>
      <c r="Q15" s="254"/>
      <c r="R15" s="237"/>
      <c r="S15" s="261"/>
      <c r="T15" s="263"/>
      <c r="U15" s="254"/>
      <c r="V15" s="237"/>
      <c r="W15" s="264"/>
      <c r="X15" s="256"/>
      <c r="Y15" s="254"/>
      <c r="Z15" s="237"/>
      <c r="AA15" s="257"/>
      <c r="AB15" s="258"/>
      <c r="AC15" s="259"/>
      <c r="AD15" s="255"/>
      <c r="AE15" s="255"/>
      <c r="AF15" s="237"/>
      <c r="AG15" s="237"/>
      <c r="AH15" s="265"/>
      <c r="AI15" s="260"/>
    </row>
    <row r="16" spans="1:36" s="235" customFormat="1" x14ac:dyDescent="0.35">
      <c r="A16" s="251" t="s">
        <v>79</v>
      </c>
      <c r="C16" s="266">
        <v>586672</v>
      </c>
      <c r="D16" s="267"/>
      <c r="E16" s="254">
        <f>C16/C27</f>
        <v>6.0333445041748117E-3</v>
      </c>
      <c r="F16" s="237"/>
      <c r="G16" s="266">
        <v>111002</v>
      </c>
      <c r="H16" s="263"/>
      <c r="I16" s="254">
        <f>G16/G27</f>
        <v>3.6420734455828579E-3</v>
      </c>
      <c r="J16" s="237"/>
      <c r="K16" s="266">
        <v>495041</v>
      </c>
      <c r="L16" s="263"/>
      <c r="M16" s="254">
        <f>K16/K27</f>
        <v>1.332753898137091E-2</v>
      </c>
      <c r="N16" s="237"/>
      <c r="O16" s="266">
        <v>32582</v>
      </c>
      <c r="P16" s="263"/>
      <c r="Q16" s="254">
        <f>O16/O27</f>
        <v>1.4611063725978203E-2</v>
      </c>
      <c r="R16" s="237"/>
      <c r="S16" s="266">
        <v>193257</v>
      </c>
      <c r="T16" s="268"/>
      <c r="U16" s="254">
        <f>S16/S27</f>
        <v>0.1268042292353703</v>
      </c>
      <c r="V16" s="237"/>
      <c r="W16" s="266">
        <f>C16+G16+K16+O16+S16</f>
        <v>1418554</v>
      </c>
      <c r="X16" s="256"/>
      <c r="Y16" s="254">
        <f>W16/W27</f>
        <v>8.4130164224132109E-3</v>
      </c>
      <c r="Z16" s="237"/>
      <c r="AA16" s="257">
        <f>W16/W47</f>
        <v>7.7636280924668786E-3</v>
      </c>
      <c r="AB16" s="258"/>
      <c r="AC16" s="259"/>
      <c r="AD16" s="255"/>
      <c r="AE16" s="255"/>
      <c r="AF16" s="250"/>
      <c r="AG16" s="237"/>
      <c r="AH16" s="265"/>
      <c r="AI16" s="260"/>
      <c r="AJ16" s="256"/>
    </row>
    <row r="17" spans="1:36" s="235" customFormat="1" x14ac:dyDescent="0.35">
      <c r="A17" s="251"/>
      <c r="C17" s="269"/>
      <c r="D17" s="267"/>
      <c r="E17" s="254"/>
      <c r="F17" s="237"/>
      <c r="G17" s="270"/>
      <c r="H17" s="263"/>
      <c r="I17" s="254"/>
      <c r="J17" s="237"/>
      <c r="K17" s="264"/>
      <c r="L17" s="263"/>
      <c r="M17" s="254"/>
      <c r="N17" s="237"/>
      <c r="O17" s="264"/>
      <c r="P17" s="263"/>
      <c r="Q17" s="254"/>
      <c r="R17" s="237"/>
      <c r="S17" s="264"/>
      <c r="T17" s="263"/>
      <c r="U17" s="254"/>
      <c r="V17" s="237"/>
      <c r="W17" s="264"/>
      <c r="X17" s="250"/>
      <c r="Y17" s="254"/>
      <c r="Z17" s="237"/>
      <c r="AA17" s="257"/>
      <c r="AB17" s="258"/>
      <c r="AC17" s="259"/>
      <c r="AD17" s="255"/>
      <c r="AE17" s="255"/>
      <c r="AF17" s="237"/>
      <c r="AG17" s="237"/>
      <c r="AH17" s="265"/>
      <c r="AI17" s="260"/>
    </row>
    <row r="18" spans="1:36" s="235" customFormat="1" x14ac:dyDescent="0.35">
      <c r="A18" s="251" t="s">
        <v>80</v>
      </c>
      <c r="C18" s="266">
        <v>11489453</v>
      </c>
      <c r="D18" s="267"/>
      <c r="E18" s="254">
        <f>C18/C27</f>
        <v>0.11815772375965583</v>
      </c>
      <c r="F18" s="237"/>
      <c r="G18" s="266">
        <v>3498830</v>
      </c>
      <c r="H18" s="263"/>
      <c r="I18" s="254">
        <f>G18/G27</f>
        <v>0.11479969580375733</v>
      </c>
      <c r="J18" s="237"/>
      <c r="K18" s="266">
        <v>3650251</v>
      </c>
      <c r="L18" s="263"/>
      <c r="M18" s="254">
        <f>K18/K27</f>
        <v>9.8272390558131834E-2</v>
      </c>
      <c r="N18" s="237"/>
      <c r="O18" s="266">
        <v>404491</v>
      </c>
      <c r="P18" s="263"/>
      <c r="Q18" s="254">
        <f>(O18/O27)</f>
        <v>0.18138984032854488</v>
      </c>
      <c r="R18" s="237"/>
      <c r="S18" s="266">
        <v>304048</v>
      </c>
      <c r="T18" s="263"/>
      <c r="U18" s="254">
        <f>S18/S27</f>
        <v>0.19949896919933494</v>
      </c>
      <c r="V18" s="237"/>
      <c r="W18" s="266">
        <f>C18+G18+K18+O18+S18</f>
        <v>19347073</v>
      </c>
      <c r="X18" s="256"/>
      <c r="Y18" s="254">
        <f>W18/W27</f>
        <v>0.11474166149094588</v>
      </c>
      <c r="Z18" s="237"/>
      <c r="AA18" s="257">
        <f>W18/W47</f>
        <v>0.10588492186395967</v>
      </c>
      <c r="AB18" s="258"/>
      <c r="AC18" s="259"/>
      <c r="AD18" s="255"/>
      <c r="AE18" s="255"/>
      <c r="AF18" s="250"/>
      <c r="AG18" s="237"/>
      <c r="AH18" s="265"/>
      <c r="AI18" s="260"/>
      <c r="AJ18" s="256"/>
    </row>
    <row r="19" spans="1:36" s="235" customFormat="1" x14ac:dyDescent="0.35">
      <c r="A19" s="251"/>
      <c r="C19" s="270"/>
      <c r="D19" s="267"/>
      <c r="E19" s="254"/>
      <c r="F19" s="237"/>
      <c r="G19" s="270"/>
      <c r="H19" s="263"/>
      <c r="I19" s="254"/>
      <c r="J19" s="237"/>
      <c r="K19" s="264"/>
      <c r="L19" s="263"/>
      <c r="M19" s="254"/>
      <c r="N19" s="237"/>
      <c r="O19" s="264"/>
      <c r="P19" s="263"/>
      <c r="Q19" s="254"/>
      <c r="R19" s="237"/>
      <c r="S19" s="264"/>
      <c r="T19" s="263"/>
      <c r="U19" s="254"/>
      <c r="V19" s="237"/>
      <c r="W19" s="264"/>
      <c r="X19" s="250"/>
      <c r="Y19" s="254"/>
      <c r="Z19" s="237"/>
      <c r="AA19" s="257"/>
      <c r="AB19" s="258"/>
      <c r="AC19" s="259"/>
      <c r="AD19" s="255"/>
      <c r="AE19" s="255"/>
      <c r="AF19" s="237"/>
      <c r="AG19" s="237"/>
      <c r="AH19" s="265"/>
      <c r="AI19" s="260"/>
    </row>
    <row r="20" spans="1:36" s="235" customFormat="1" x14ac:dyDescent="0.35">
      <c r="A20" s="251" t="s">
        <v>81</v>
      </c>
      <c r="C20" s="266">
        <v>7687211</v>
      </c>
      <c r="D20" s="267"/>
      <c r="E20" s="254">
        <f>C20/C27</f>
        <v>7.9055404449645053E-2</v>
      </c>
      <c r="F20" s="237"/>
      <c r="G20" s="266">
        <v>2495565</v>
      </c>
      <c r="H20" s="263"/>
      <c r="I20" s="254">
        <f>G20/G27</f>
        <v>8.1881686980648863E-2</v>
      </c>
      <c r="J20" s="237"/>
      <c r="K20" s="266">
        <v>1666998</v>
      </c>
      <c r="L20" s="263"/>
      <c r="M20" s="254">
        <f>K20/K27</f>
        <v>4.4879072292734024E-2</v>
      </c>
      <c r="N20" s="237"/>
      <c r="O20" s="266">
        <v>239510</v>
      </c>
      <c r="P20" s="263"/>
      <c r="Q20" s="254">
        <f>O20/O27</f>
        <v>0.10740580298965809</v>
      </c>
      <c r="R20" s="237"/>
      <c r="S20" s="266">
        <v>34980</v>
      </c>
      <c r="T20" s="263"/>
      <c r="U20" s="254">
        <f>S20/S27</f>
        <v>2.2951882408674736E-2</v>
      </c>
      <c r="V20" s="237"/>
      <c r="W20" s="266">
        <f>C20+G20+K20+O20+S20</f>
        <v>12124264</v>
      </c>
      <c r="X20" s="256"/>
      <c r="Y20" s="254">
        <f>W20/W27</f>
        <v>7.1905357245246423E-2</v>
      </c>
      <c r="Z20" s="237"/>
      <c r="AA20" s="257">
        <f>(W20/W47)</f>
        <v>6.6355088767071857E-2</v>
      </c>
      <c r="AB20" s="258"/>
      <c r="AC20" s="259"/>
      <c r="AD20" s="255"/>
      <c r="AE20" s="255"/>
      <c r="AF20" s="237"/>
      <c r="AG20" s="271"/>
      <c r="AH20" s="256"/>
      <c r="AI20" s="249"/>
      <c r="AJ20" s="256"/>
    </row>
    <row r="21" spans="1:36" s="235" customFormat="1" x14ac:dyDescent="0.35">
      <c r="A21" s="251"/>
      <c r="C21" s="270"/>
      <c r="D21" s="267"/>
      <c r="E21" s="254"/>
      <c r="F21" s="237"/>
      <c r="G21" s="270"/>
      <c r="H21" s="263"/>
      <c r="I21" s="254"/>
      <c r="J21" s="237"/>
      <c r="K21" s="264"/>
      <c r="L21" s="263"/>
      <c r="M21" s="254"/>
      <c r="N21" s="237"/>
      <c r="O21" s="264"/>
      <c r="P21" s="263"/>
      <c r="Q21" s="254"/>
      <c r="R21" s="237"/>
      <c r="S21" s="264"/>
      <c r="T21" s="263"/>
      <c r="U21" s="254"/>
      <c r="V21" s="237"/>
      <c r="W21" s="264"/>
      <c r="X21" s="250"/>
      <c r="Y21" s="254"/>
      <c r="Z21" s="237"/>
      <c r="AA21" s="257"/>
      <c r="AB21" s="258"/>
      <c r="AC21" s="259"/>
      <c r="AD21" s="255"/>
      <c r="AE21" s="255"/>
      <c r="AF21" s="237"/>
      <c r="AG21" s="271"/>
      <c r="AI21" s="249"/>
    </row>
    <row r="22" spans="1:36" s="235" customFormat="1" x14ac:dyDescent="0.35">
      <c r="A22" s="251" t="s">
        <v>82</v>
      </c>
      <c r="C22" s="266">
        <v>13498178</v>
      </c>
      <c r="D22" s="267"/>
      <c r="E22" s="254">
        <f>C22/C27</f>
        <v>0.13881548472174121</v>
      </c>
      <c r="F22" s="237"/>
      <c r="G22" s="266">
        <v>4387200</v>
      </c>
      <c r="H22" s="263"/>
      <c r="I22" s="254">
        <f>G22/G27</f>
        <v>0.14394789842039887</v>
      </c>
      <c r="J22" s="237"/>
      <c r="K22" s="266">
        <v>9881979</v>
      </c>
      <c r="L22" s="263"/>
      <c r="M22" s="254">
        <f>K22/K27</f>
        <v>0.26604354050591511</v>
      </c>
      <c r="N22" s="237"/>
      <c r="O22" s="266">
        <v>298386</v>
      </c>
      <c r="P22" s="263"/>
      <c r="Q22" s="254">
        <f>O22/O27</f>
        <v>0.1338081413338571</v>
      </c>
      <c r="R22" s="237"/>
      <c r="S22" s="266">
        <v>78959</v>
      </c>
      <c r="T22" s="263"/>
      <c r="U22" s="254">
        <f>(S22/S27)</f>
        <v>5.1808395743469078E-2</v>
      </c>
      <c r="V22" s="237"/>
      <c r="W22" s="266">
        <f>C22+G22+K22+O22+S22</f>
        <v>28144702</v>
      </c>
      <c r="X22" s="256"/>
      <c r="Y22" s="254">
        <f>W22/W27</f>
        <v>0.16691774872858273</v>
      </c>
      <c r="Z22" s="237"/>
      <c r="AA22" s="257">
        <f>W22/W47</f>
        <v>0.15403361387815251</v>
      </c>
      <c r="AB22" s="258"/>
      <c r="AC22" s="259"/>
      <c r="AD22" s="255"/>
      <c r="AE22" s="255"/>
      <c r="AF22" s="250"/>
      <c r="AG22" s="271"/>
      <c r="AH22" s="256"/>
      <c r="AI22" s="249"/>
      <c r="AJ22" s="256"/>
    </row>
    <row r="23" spans="1:36" s="235" customFormat="1" x14ac:dyDescent="0.35">
      <c r="A23" s="251"/>
      <c r="C23" s="270"/>
      <c r="D23" s="267"/>
      <c r="E23" s="254"/>
      <c r="F23" s="237"/>
      <c r="G23" s="270"/>
      <c r="H23" s="263"/>
      <c r="I23" s="254"/>
      <c r="J23" s="237"/>
      <c r="K23" s="264"/>
      <c r="L23" s="263"/>
      <c r="M23" s="254"/>
      <c r="N23" s="237"/>
      <c r="O23" s="264"/>
      <c r="P23" s="263"/>
      <c r="Q23" s="254"/>
      <c r="R23" s="237"/>
      <c r="S23" s="264"/>
      <c r="T23" s="263"/>
      <c r="U23" s="254"/>
      <c r="V23" s="237"/>
      <c r="W23" s="264"/>
      <c r="X23" s="250"/>
      <c r="Y23" s="254"/>
      <c r="Z23" s="237"/>
      <c r="AA23" s="257"/>
      <c r="AB23" s="258"/>
      <c r="AC23" s="259"/>
      <c r="AD23" s="255"/>
      <c r="AE23" s="255"/>
      <c r="AF23" s="237"/>
      <c r="AG23" s="271"/>
      <c r="AI23" s="249"/>
    </row>
    <row r="24" spans="1:36" s="235" customFormat="1" x14ac:dyDescent="0.35">
      <c r="A24" s="251" t="s">
        <v>104</v>
      </c>
      <c r="C24" s="266">
        <v>10140432</v>
      </c>
      <c r="D24" s="267"/>
      <c r="E24" s="254">
        <f>C24/C27-0.0001</f>
        <v>0.10418436959179643</v>
      </c>
      <c r="F24" s="237"/>
      <c r="G24" s="266">
        <v>3340944</v>
      </c>
      <c r="H24" s="263"/>
      <c r="I24" s="254">
        <f>(G24/G27)</f>
        <v>0.1096193169995079</v>
      </c>
      <c r="J24" s="237"/>
      <c r="K24" s="266">
        <v>12187633</v>
      </c>
      <c r="L24" s="263"/>
      <c r="M24" s="254">
        <f>(K24/K27)</f>
        <v>0.32811656791688459</v>
      </c>
      <c r="N24" s="237"/>
      <c r="O24" s="266">
        <v>125675</v>
      </c>
      <c r="P24" s="263"/>
      <c r="Q24" s="254">
        <f>O24/O27</f>
        <v>5.6357664776941589E-2</v>
      </c>
      <c r="R24" s="237"/>
      <c r="S24" s="266">
        <v>296142</v>
      </c>
      <c r="T24" s="263"/>
      <c r="U24" s="254">
        <f>S24/S27</f>
        <v>0.19431150258061045</v>
      </c>
      <c r="V24" s="237"/>
      <c r="W24" s="266">
        <f>C24+G24+K24+O24+S24</f>
        <v>26090826</v>
      </c>
      <c r="X24" s="256"/>
      <c r="Y24" s="254">
        <f>(W24/W27)</f>
        <v>0.15473682892038343</v>
      </c>
      <c r="Z24" s="237"/>
      <c r="AA24" s="257">
        <f>(W24/W47)-0.0001</f>
        <v>0.14269292130526243</v>
      </c>
      <c r="AB24" s="258"/>
      <c r="AC24" s="259"/>
      <c r="AD24" s="255"/>
      <c r="AE24" s="255"/>
      <c r="AF24" s="250"/>
      <c r="AG24" s="271"/>
      <c r="AH24" s="256"/>
      <c r="AI24" s="249"/>
      <c r="AJ24" s="256"/>
    </row>
    <row r="25" spans="1:36" s="235" customFormat="1" x14ac:dyDescent="0.35">
      <c r="G25" s="250"/>
      <c r="H25" s="250"/>
      <c r="K25" s="250"/>
      <c r="L25" s="250"/>
      <c r="O25" s="250"/>
      <c r="P25" s="250"/>
      <c r="S25" s="250"/>
      <c r="T25" s="250"/>
      <c r="W25" s="250"/>
      <c r="X25" s="250"/>
      <c r="Y25" s="272"/>
      <c r="Z25" s="272"/>
      <c r="AA25" s="247"/>
      <c r="AB25" s="258"/>
      <c r="AC25" s="259"/>
      <c r="AD25" s="255"/>
      <c r="AE25" s="255"/>
      <c r="AF25" s="237"/>
      <c r="AI25" s="249"/>
    </row>
    <row r="26" spans="1:36" s="235" customFormat="1" ht="24" thickBot="1" x14ac:dyDescent="0.4">
      <c r="A26" s="242" t="s">
        <v>105</v>
      </c>
      <c r="B26" s="242"/>
      <c r="C26" s="242"/>
      <c r="D26" s="242"/>
      <c r="E26" s="242"/>
      <c r="F26" s="242"/>
      <c r="I26" s="242"/>
      <c r="J26" s="242"/>
      <c r="M26" s="242"/>
      <c r="N26" s="242"/>
      <c r="Q26" s="242"/>
      <c r="R26" s="242"/>
      <c r="U26" s="242"/>
      <c r="V26" s="242"/>
      <c r="Y26" s="272"/>
      <c r="Z26" s="272"/>
      <c r="AA26" s="247"/>
      <c r="AB26" s="258"/>
      <c r="AC26" s="259"/>
      <c r="AD26" s="255"/>
      <c r="AE26" s="255"/>
      <c r="AF26" s="256"/>
      <c r="AI26" s="250"/>
      <c r="AJ26" s="256"/>
    </row>
    <row r="27" spans="1:36" s="262" customFormat="1" ht="24" thickBot="1" x14ac:dyDescent="0.4">
      <c r="A27" s="273" t="s">
        <v>106</v>
      </c>
      <c r="B27" s="273"/>
      <c r="C27" s="274">
        <f>SUM(C13:C24)</f>
        <v>97238273</v>
      </c>
      <c r="D27" s="273"/>
      <c r="E27" s="275">
        <f>SUM(E13:E26)+0.0001</f>
        <v>1</v>
      </c>
      <c r="F27" s="273"/>
      <c r="G27" s="276">
        <f>SUM(G13:G24)</f>
        <v>30477694</v>
      </c>
      <c r="H27" s="277"/>
      <c r="I27" s="275">
        <f>SUM(I13:I26)-0.0001</f>
        <v>1.0000000000000002</v>
      </c>
      <c r="J27" s="273"/>
      <c r="K27" s="276">
        <f>SUM(K13:K24)</f>
        <v>37144217</v>
      </c>
      <c r="L27" s="277"/>
      <c r="M27" s="275">
        <f>SUM(M13:M26)</f>
        <v>1</v>
      </c>
      <c r="N27" s="273"/>
      <c r="O27" s="274">
        <f>SUM(O13:O24)</f>
        <v>2229954</v>
      </c>
      <c r="P27" s="273"/>
      <c r="Q27" s="275">
        <f>SUM(Q13:Q26)</f>
        <v>1</v>
      </c>
      <c r="R27" s="273"/>
      <c r="S27" s="274">
        <f>SUM(S13:S24)</f>
        <v>1524058</v>
      </c>
      <c r="T27" s="273"/>
      <c r="U27" s="275">
        <f>SUM(U13:U26)</f>
        <v>1</v>
      </c>
      <c r="V27" s="273"/>
      <c r="W27" s="276">
        <f>SUM(C27,G27,K27,O27,S27)</f>
        <v>168614196</v>
      </c>
      <c r="X27" s="273"/>
      <c r="Y27" s="275">
        <f>(SUM(Y13:Y24))-0.0001</f>
        <v>1</v>
      </c>
      <c r="Z27" s="278"/>
      <c r="AA27" s="275">
        <f>(SUM(AA13:AA24))+0.0001</f>
        <v>0.92281147482176673</v>
      </c>
      <c r="AB27" s="258"/>
      <c r="AC27" s="279"/>
    </row>
    <row r="28" spans="1:36" s="235" customFormat="1" x14ac:dyDescent="0.35">
      <c r="A28" s="242"/>
      <c r="B28" s="242"/>
      <c r="C28" s="242"/>
      <c r="D28" s="242"/>
      <c r="E28" s="242"/>
      <c r="F28" s="242"/>
      <c r="G28" s="250"/>
      <c r="H28" s="250"/>
      <c r="I28" s="242"/>
      <c r="J28" s="242"/>
      <c r="K28" s="250"/>
      <c r="L28" s="250"/>
      <c r="M28" s="242"/>
      <c r="N28" s="242"/>
      <c r="O28" s="250" t="s">
        <v>37</v>
      </c>
      <c r="P28" s="250"/>
      <c r="Q28" s="242"/>
      <c r="R28" s="242"/>
      <c r="S28" s="250"/>
      <c r="T28" s="250"/>
      <c r="U28" s="242"/>
      <c r="V28" s="242"/>
      <c r="W28" s="250"/>
      <c r="X28" s="250"/>
      <c r="AA28" s="247"/>
      <c r="AB28" s="258"/>
      <c r="AC28" s="236"/>
      <c r="AD28" s="280"/>
      <c r="AE28" s="280"/>
      <c r="AF28" s="237"/>
      <c r="AI28" s="250"/>
    </row>
    <row r="29" spans="1:36" s="235" customFormat="1" x14ac:dyDescent="0.35">
      <c r="A29" s="281" t="s">
        <v>107</v>
      </c>
      <c r="B29" s="281"/>
      <c r="C29" s="282"/>
      <c r="D29" s="282"/>
      <c r="E29" s="282"/>
      <c r="F29" s="282"/>
      <c r="G29" s="237"/>
      <c r="H29" s="237"/>
      <c r="I29" s="282"/>
      <c r="J29" s="282"/>
      <c r="K29" s="237"/>
      <c r="L29" s="237"/>
      <c r="M29" s="282"/>
      <c r="N29" s="282"/>
      <c r="O29" s="237"/>
      <c r="P29" s="237"/>
      <c r="Q29" s="282"/>
      <c r="R29" s="282"/>
      <c r="S29" s="237"/>
      <c r="T29" s="237"/>
      <c r="U29" s="282"/>
      <c r="V29" s="282"/>
      <c r="W29" s="237"/>
      <c r="X29" s="272"/>
      <c r="AA29" s="247"/>
      <c r="AB29" s="236"/>
      <c r="AC29" s="236"/>
      <c r="AD29" s="280"/>
      <c r="AE29" s="247"/>
      <c r="AF29" s="237"/>
      <c r="AI29" s="250"/>
    </row>
    <row r="30" spans="1:36" s="235" customFormat="1" x14ac:dyDescent="0.35">
      <c r="A30" s="281" t="s">
        <v>108</v>
      </c>
      <c r="B30" s="281"/>
      <c r="C30" s="283">
        <f>C27/W27</f>
        <v>0.57669090329737127</v>
      </c>
      <c r="D30" s="282"/>
      <c r="E30" s="283"/>
      <c r="F30" s="282"/>
      <c r="G30" s="254">
        <f>(G27/W27)</f>
        <v>0.18075402144668767</v>
      </c>
      <c r="H30" s="237"/>
      <c r="I30" s="283"/>
      <c r="J30" s="282"/>
      <c r="K30" s="254">
        <f>K27/W27</f>
        <v>0.22029116101232663</v>
      </c>
      <c r="L30" s="237"/>
      <c r="M30" s="283"/>
      <c r="N30" s="282"/>
      <c r="O30" s="254">
        <f>O27/W27</f>
        <v>1.3225185381188189E-2</v>
      </c>
      <c r="P30" s="237"/>
      <c r="Q30" s="283"/>
      <c r="R30" s="282"/>
      <c r="S30" s="254">
        <f>(S27/W27)</f>
        <v>9.0387288624262686E-3</v>
      </c>
      <c r="T30" s="237"/>
      <c r="U30" s="283"/>
      <c r="V30" s="282"/>
      <c r="W30" s="254">
        <f>SUM(C30,G30,K30,O30,S30)</f>
        <v>1</v>
      </c>
      <c r="X30" s="272"/>
      <c r="Y30" s="284"/>
      <c r="AA30" s="285"/>
      <c r="AB30" s="236"/>
      <c r="AC30" s="236"/>
      <c r="AD30" s="280"/>
      <c r="AE30" s="247"/>
      <c r="AF30" s="237"/>
      <c r="AI30" s="250"/>
    </row>
    <row r="31" spans="1:36" s="235" customFormat="1" x14ac:dyDescent="0.35">
      <c r="A31" s="244"/>
      <c r="B31" s="244"/>
      <c r="C31" s="265"/>
      <c r="D31" s="265"/>
      <c r="E31" s="286"/>
      <c r="F31" s="286"/>
      <c r="G31" s="265"/>
      <c r="H31" s="265"/>
      <c r="I31" s="286"/>
      <c r="J31" s="286"/>
      <c r="K31" s="265"/>
      <c r="L31" s="265"/>
      <c r="M31" s="286"/>
      <c r="N31" s="286"/>
      <c r="O31" s="265"/>
      <c r="P31" s="265"/>
      <c r="Q31" s="286"/>
      <c r="R31" s="286"/>
      <c r="S31" s="265"/>
      <c r="T31" s="265"/>
      <c r="U31" s="282"/>
      <c r="V31" s="282"/>
      <c r="W31" s="237"/>
      <c r="X31" s="272"/>
      <c r="AA31" s="247"/>
      <c r="AB31" s="236"/>
      <c r="AC31" s="236"/>
      <c r="AD31" s="280"/>
      <c r="AE31" s="247"/>
      <c r="AF31" s="237"/>
      <c r="AI31" s="250"/>
    </row>
    <row r="32" spans="1:36" s="235" customFormat="1" x14ac:dyDescent="0.35">
      <c r="A32" s="249" t="s">
        <v>109</v>
      </c>
      <c r="B32" s="249"/>
      <c r="C32" s="282"/>
      <c r="D32" s="282"/>
      <c r="O32" s="249"/>
      <c r="P32" s="249"/>
      <c r="S32" s="250"/>
      <c r="T32" s="250"/>
      <c r="U32" s="250"/>
      <c r="V32" s="250"/>
      <c r="W32" s="282"/>
      <c r="X32" s="237"/>
      <c r="AA32" s="247"/>
      <c r="AB32" s="236"/>
      <c r="AC32" s="236"/>
      <c r="AD32" s="280"/>
      <c r="AE32" s="247"/>
      <c r="AF32" s="237"/>
      <c r="AI32" s="250"/>
    </row>
    <row r="33" spans="1:35" s="235" customFormat="1" x14ac:dyDescent="0.35">
      <c r="A33" s="287" t="s">
        <v>110</v>
      </c>
      <c r="B33" s="250"/>
      <c r="C33" s="288">
        <v>0</v>
      </c>
      <c r="D33" s="289"/>
      <c r="E33" s="284"/>
      <c r="G33" s="288">
        <v>0</v>
      </c>
      <c r="H33" s="289"/>
      <c r="I33" s="284"/>
      <c r="K33" s="266">
        <v>3500000</v>
      </c>
      <c r="L33" s="263"/>
      <c r="M33" s="284"/>
      <c r="O33" s="288">
        <v>0</v>
      </c>
      <c r="P33" s="289"/>
      <c r="Q33" s="284"/>
      <c r="S33" s="288">
        <v>0</v>
      </c>
      <c r="T33" s="289"/>
      <c r="U33" s="284"/>
      <c r="W33" s="266">
        <f>C33+G33+K33+O33+S33</f>
        <v>3500000</v>
      </c>
      <c r="X33" s="272"/>
      <c r="Y33" s="284"/>
      <c r="AA33" s="285"/>
      <c r="AB33" s="236"/>
      <c r="AC33" s="236"/>
      <c r="AD33" s="280"/>
      <c r="AE33" s="247"/>
      <c r="AF33" s="237"/>
      <c r="AI33" s="250"/>
    </row>
    <row r="34" spans="1:35" s="235" customFormat="1" x14ac:dyDescent="0.35">
      <c r="A34" s="287"/>
      <c r="B34" s="250"/>
      <c r="C34" s="288"/>
      <c r="D34" s="289"/>
      <c r="E34" s="284"/>
      <c r="G34" s="288"/>
      <c r="H34" s="289"/>
      <c r="I34" s="284"/>
      <c r="K34" s="264"/>
      <c r="L34" s="263"/>
      <c r="M34" s="284"/>
      <c r="O34" s="288"/>
      <c r="P34" s="289"/>
      <c r="Q34" s="284"/>
      <c r="S34" s="288"/>
      <c r="T34" s="289"/>
      <c r="U34" s="284"/>
      <c r="W34" s="264"/>
      <c r="X34" s="272"/>
      <c r="Y34" s="284"/>
      <c r="AA34" s="285"/>
      <c r="AB34" s="236"/>
      <c r="AC34" s="236"/>
      <c r="AD34" s="280"/>
      <c r="AE34" s="247"/>
      <c r="AF34" s="237"/>
      <c r="AI34" s="250"/>
    </row>
    <row r="35" spans="1:35" s="235" customFormat="1" hidden="1" x14ac:dyDescent="0.35">
      <c r="A35" s="251" t="s">
        <v>111</v>
      </c>
      <c r="C35" s="290">
        <v>0</v>
      </c>
      <c r="D35" s="262"/>
      <c r="E35" s="284"/>
      <c r="G35" s="290">
        <v>0</v>
      </c>
      <c r="H35" s="262"/>
      <c r="I35" s="284"/>
      <c r="K35" s="266">
        <v>0</v>
      </c>
      <c r="L35" s="263"/>
      <c r="M35" s="284"/>
      <c r="O35" s="290">
        <v>0</v>
      </c>
      <c r="P35" s="262"/>
      <c r="Q35" s="284"/>
      <c r="S35" s="290">
        <v>0</v>
      </c>
      <c r="T35" s="262"/>
      <c r="U35" s="284"/>
      <c r="W35" s="266">
        <f>C35+G35+K35+O35+S35</f>
        <v>0</v>
      </c>
      <c r="Y35" s="284"/>
      <c r="AA35" s="285"/>
      <c r="AB35" s="236"/>
      <c r="AC35" s="236"/>
      <c r="AD35" s="280"/>
      <c r="AE35" s="247"/>
      <c r="AF35" s="237"/>
      <c r="AI35" s="250"/>
    </row>
    <row r="36" spans="1:35" s="235" customFormat="1" hidden="1" x14ac:dyDescent="0.35">
      <c r="A36" s="251"/>
      <c r="C36" s="290"/>
      <c r="D36" s="262"/>
      <c r="E36" s="284"/>
      <c r="G36" s="290"/>
      <c r="H36" s="262"/>
      <c r="I36" s="284"/>
      <c r="K36" s="264"/>
      <c r="L36" s="263"/>
      <c r="M36" s="284"/>
      <c r="O36" s="290"/>
      <c r="P36" s="262"/>
      <c r="Q36" s="284"/>
      <c r="S36" s="290"/>
      <c r="T36" s="262"/>
      <c r="U36" s="284"/>
      <c r="W36" s="264"/>
      <c r="Y36" s="284"/>
      <c r="AA36" s="285"/>
      <c r="AB36" s="236"/>
      <c r="AC36" s="236"/>
      <c r="AD36" s="280"/>
      <c r="AE36" s="247"/>
      <c r="AF36" s="237"/>
      <c r="AI36" s="250"/>
    </row>
    <row r="37" spans="1:35" s="235" customFormat="1" x14ac:dyDescent="0.35">
      <c r="A37" s="251" t="s">
        <v>112</v>
      </c>
      <c r="C37" s="290">
        <v>0</v>
      </c>
      <c r="D37" s="262"/>
      <c r="E37" s="284"/>
      <c r="G37" s="290">
        <v>0</v>
      </c>
      <c r="H37" s="262"/>
      <c r="I37" s="284"/>
      <c r="K37" s="266">
        <v>865581</v>
      </c>
      <c r="L37" s="263"/>
      <c r="M37" s="284"/>
      <c r="O37" s="290">
        <v>0</v>
      </c>
      <c r="P37" s="262"/>
      <c r="Q37" s="284"/>
      <c r="S37" s="290">
        <v>0</v>
      </c>
      <c r="T37" s="262"/>
      <c r="U37" s="284"/>
      <c r="W37" s="290">
        <f>C37+G37+K37+O37+S37</f>
        <v>865581</v>
      </c>
      <c r="Y37" s="284"/>
      <c r="AA37" s="285"/>
      <c r="AB37" s="236"/>
      <c r="AC37" s="236"/>
      <c r="AD37" s="280"/>
      <c r="AE37" s="247"/>
      <c r="AF37" s="237"/>
      <c r="AI37" s="250"/>
    </row>
    <row r="38" spans="1:35" s="235" customFormat="1" x14ac:dyDescent="0.35">
      <c r="A38" s="251"/>
      <c r="C38" s="290"/>
      <c r="D38" s="262"/>
      <c r="E38" s="284"/>
      <c r="G38" s="290"/>
      <c r="H38" s="262"/>
      <c r="I38" s="284"/>
      <c r="K38" s="264"/>
      <c r="L38" s="263"/>
      <c r="M38" s="284"/>
      <c r="O38" s="290"/>
      <c r="P38" s="262"/>
      <c r="Q38" s="284"/>
      <c r="S38" s="290"/>
      <c r="T38" s="262"/>
      <c r="U38" s="284"/>
      <c r="W38" s="264"/>
      <c r="Y38" s="284"/>
      <c r="AA38" s="285"/>
      <c r="AB38" s="236"/>
      <c r="AC38" s="236"/>
      <c r="AD38" s="280"/>
      <c r="AE38" s="247"/>
      <c r="AF38" s="237"/>
      <c r="AI38" s="250"/>
    </row>
    <row r="39" spans="1:35" s="235" customFormat="1" x14ac:dyDescent="0.35">
      <c r="A39" s="251" t="s">
        <v>113</v>
      </c>
      <c r="C39" s="290">
        <v>0</v>
      </c>
      <c r="D39" s="262"/>
      <c r="E39" s="284"/>
      <c r="G39" s="290">
        <v>0</v>
      </c>
      <c r="H39" s="262"/>
      <c r="I39" s="284"/>
      <c r="K39" s="266">
        <v>2000000</v>
      </c>
      <c r="L39" s="263"/>
      <c r="M39" s="284"/>
      <c r="O39" s="290">
        <v>0</v>
      </c>
      <c r="P39" s="262"/>
      <c r="Q39" s="284"/>
      <c r="S39" s="290">
        <v>0</v>
      </c>
      <c r="T39" s="262"/>
      <c r="U39" s="284"/>
      <c r="W39" s="266">
        <f>C39+G39+K39+O39+S39</f>
        <v>2000000</v>
      </c>
      <c r="Y39" s="284"/>
      <c r="AA39" s="285"/>
      <c r="AB39" s="236"/>
      <c r="AC39" s="236"/>
      <c r="AD39" s="280"/>
      <c r="AE39" s="247"/>
      <c r="AF39" s="237"/>
      <c r="AI39" s="250"/>
    </row>
    <row r="40" spans="1:35" s="235" customFormat="1" x14ac:dyDescent="0.35">
      <c r="A40" s="291"/>
      <c r="C40" s="262"/>
      <c r="D40" s="262"/>
      <c r="G40" s="262"/>
      <c r="H40" s="262"/>
      <c r="K40" s="292"/>
      <c r="L40" s="263"/>
      <c r="O40" s="262"/>
      <c r="P40" s="262"/>
      <c r="S40" s="262"/>
      <c r="T40" s="262"/>
      <c r="W40" s="292"/>
      <c r="AA40" s="247"/>
      <c r="AB40" s="236"/>
      <c r="AC40" s="236"/>
      <c r="AD40" s="280"/>
      <c r="AE40" s="247"/>
      <c r="AF40" s="237"/>
      <c r="AI40" s="250"/>
    </row>
    <row r="41" spans="1:35" s="235" customFormat="1" x14ac:dyDescent="0.35">
      <c r="A41" s="293" t="s">
        <v>114</v>
      </c>
      <c r="C41" s="290">
        <v>0</v>
      </c>
      <c r="D41" s="262"/>
      <c r="E41" s="284"/>
      <c r="G41" s="290">
        <v>0</v>
      </c>
      <c r="H41" s="262"/>
      <c r="I41" s="284"/>
      <c r="K41" s="266">
        <v>7738146</v>
      </c>
      <c r="L41" s="263"/>
      <c r="M41" s="284"/>
      <c r="O41" s="290">
        <v>0</v>
      </c>
      <c r="P41" s="262"/>
      <c r="Q41" s="284"/>
      <c r="S41" s="290">
        <v>0</v>
      </c>
      <c r="T41" s="262"/>
      <c r="U41" s="284"/>
      <c r="W41" s="266">
        <f>C41+G41+K41+O41+S41</f>
        <v>7738146</v>
      </c>
      <c r="Y41" s="284"/>
      <c r="AA41" s="285"/>
      <c r="AB41" s="236"/>
      <c r="AC41" s="236"/>
      <c r="AD41" s="280"/>
      <c r="AE41" s="247"/>
      <c r="AF41" s="237"/>
      <c r="AI41" s="250"/>
    </row>
    <row r="42" spans="1:35" s="235" customFormat="1" ht="24" thickBot="1" x14ac:dyDescent="0.4">
      <c r="K42" s="263"/>
      <c r="L42" s="263"/>
      <c r="W42" s="263"/>
      <c r="AA42" s="247"/>
      <c r="AB42" s="236"/>
      <c r="AC42" s="236"/>
      <c r="AD42" s="280"/>
      <c r="AE42" s="247"/>
      <c r="AF42" s="237"/>
      <c r="AI42" s="250"/>
    </row>
    <row r="43" spans="1:35" s="235" customFormat="1" ht="24" thickBot="1" x14ac:dyDescent="0.4">
      <c r="A43" s="242" t="s">
        <v>115</v>
      </c>
      <c r="B43" s="242"/>
      <c r="C43" s="294">
        <f>SUM(C33:C39)</f>
        <v>0</v>
      </c>
      <c r="D43" s="262"/>
      <c r="E43" s="295"/>
      <c r="F43" s="255"/>
      <c r="G43" s="294">
        <f>SUM(G33:G39)</f>
        <v>0</v>
      </c>
      <c r="H43" s="262"/>
      <c r="I43" s="295"/>
      <c r="J43" s="255"/>
      <c r="K43" s="276">
        <f>SUM(K33:K41)</f>
        <v>14103727</v>
      </c>
      <c r="L43" s="263"/>
      <c r="M43" s="295"/>
      <c r="N43" s="255"/>
      <c r="O43" s="294">
        <f t="shared" ref="O43:S43" si="0">SUM(O33:O39)</f>
        <v>0</v>
      </c>
      <c r="P43" s="262"/>
      <c r="Q43" s="295"/>
      <c r="R43" s="255"/>
      <c r="S43" s="294">
        <f t="shared" si="0"/>
        <v>0</v>
      </c>
      <c r="T43" s="262"/>
      <c r="U43" s="295"/>
      <c r="V43" s="255"/>
      <c r="W43" s="276">
        <f>SUM(W33:W41)</f>
        <v>14103727</v>
      </c>
      <c r="Y43" s="296"/>
      <c r="AA43" s="297">
        <f>(W43/W47)</f>
        <v>7.7188525178233339E-2</v>
      </c>
      <c r="AB43" s="298"/>
      <c r="AC43" s="298"/>
      <c r="AD43" s="280"/>
      <c r="AE43" s="247"/>
      <c r="AF43" s="237"/>
      <c r="AI43" s="250"/>
    </row>
    <row r="44" spans="1:35" s="235" customFormat="1" x14ac:dyDescent="0.35">
      <c r="K44" s="255"/>
      <c r="L44" s="255"/>
      <c r="W44" s="255"/>
      <c r="AA44" s="247"/>
      <c r="AB44" s="298"/>
      <c r="AC44" s="298"/>
      <c r="AD44" s="280"/>
      <c r="AE44" s="247"/>
      <c r="AF44" s="237"/>
      <c r="AI44" s="250"/>
    </row>
    <row r="45" spans="1:35" s="235" customFormat="1" x14ac:dyDescent="0.35">
      <c r="K45" s="255"/>
      <c r="L45" s="255"/>
      <c r="W45" s="255"/>
      <c r="AA45" s="247"/>
      <c r="AB45" s="298"/>
      <c r="AC45" s="298"/>
      <c r="AD45" s="280"/>
      <c r="AE45" s="247"/>
      <c r="AF45" s="237"/>
      <c r="AI45" s="250"/>
    </row>
    <row r="46" spans="1:35" s="235" customFormat="1" ht="24" thickBot="1" x14ac:dyDescent="0.4">
      <c r="A46" s="242" t="s">
        <v>116</v>
      </c>
      <c r="AA46" s="247"/>
      <c r="AB46" s="236"/>
      <c r="AC46" s="249"/>
      <c r="AD46" s="299"/>
      <c r="AE46" s="247" t="s">
        <v>37</v>
      </c>
      <c r="AF46" s="237"/>
      <c r="AI46" s="250"/>
    </row>
    <row r="47" spans="1:35" s="235" customFormat="1" ht="24" thickBot="1" x14ac:dyDescent="0.4">
      <c r="A47" s="300" t="s">
        <v>117</v>
      </c>
      <c r="B47" s="300"/>
      <c r="C47" s="301">
        <f>+C27+C43</f>
        <v>97238273</v>
      </c>
      <c r="D47" s="302"/>
      <c r="E47" s="303"/>
      <c r="G47" s="301">
        <f>+G27+G43</f>
        <v>30477694</v>
      </c>
      <c r="H47" s="302"/>
      <c r="I47" s="303"/>
      <c r="K47" s="301">
        <f>+K27+K43</f>
        <v>51247944</v>
      </c>
      <c r="L47" s="302"/>
      <c r="M47" s="303"/>
      <c r="O47" s="301">
        <f>+O27+O43</f>
        <v>2229954</v>
      </c>
      <c r="P47" s="302"/>
      <c r="Q47" s="303"/>
      <c r="S47" s="301">
        <f>+S27+S43</f>
        <v>1524058</v>
      </c>
      <c r="T47" s="302"/>
      <c r="U47" s="303"/>
      <c r="W47" s="301">
        <f>+W27+W43</f>
        <v>182717923</v>
      </c>
      <c r="Y47" s="303"/>
      <c r="AA47" s="304">
        <f>AA43+AA24+AA22+AA20+AA18+AA16+AA13+0.0001</f>
        <v>1</v>
      </c>
      <c r="AB47" s="258"/>
      <c r="AC47" s="236"/>
      <c r="AD47" s="247"/>
      <c r="AE47" s="247"/>
      <c r="AF47" s="237"/>
      <c r="AI47" s="250"/>
    </row>
    <row r="48" spans="1:35" s="235" customFormat="1" ht="24.75" customHeight="1" thickTop="1" x14ac:dyDescent="0.35">
      <c r="Q48" s="242"/>
      <c r="R48" s="242"/>
      <c r="AA48" s="247"/>
      <c r="AB48" s="236"/>
      <c r="AC48" s="236"/>
      <c r="AD48" s="247"/>
      <c r="AE48" s="247"/>
      <c r="AF48" s="237"/>
      <c r="AI48" s="250"/>
    </row>
    <row r="49" spans="1:35" s="235" customFormat="1" ht="24.75" customHeight="1" x14ac:dyDescent="0.35">
      <c r="A49" s="281" t="s">
        <v>107</v>
      </c>
      <c r="B49" s="281"/>
      <c r="C49" s="237"/>
      <c r="D49" s="237"/>
      <c r="E49" s="237"/>
      <c r="F49" s="237"/>
      <c r="G49" s="237"/>
      <c r="H49" s="237"/>
      <c r="I49" s="237"/>
      <c r="J49" s="237"/>
      <c r="K49" s="237"/>
      <c r="L49" s="237"/>
      <c r="M49" s="237"/>
      <c r="N49" s="237"/>
      <c r="O49" s="237"/>
      <c r="P49" s="237"/>
      <c r="Q49" s="278"/>
      <c r="R49" s="278"/>
      <c r="S49" s="237"/>
      <c r="T49" s="237"/>
      <c r="W49" s="237"/>
      <c r="AA49" s="247"/>
      <c r="AB49" s="236"/>
      <c r="AC49" s="236"/>
      <c r="AD49" s="247"/>
      <c r="AE49" s="247"/>
      <c r="AF49" s="237"/>
      <c r="AI49" s="250"/>
    </row>
    <row r="50" spans="1:35" s="235" customFormat="1" ht="24.75" customHeight="1" x14ac:dyDescent="0.35">
      <c r="A50" s="281" t="s">
        <v>118</v>
      </c>
      <c r="B50" s="281"/>
      <c r="C50" s="305">
        <f>(C47/W47)</f>
        <v>0.53217698298814398</v>
      </c>
      <c r="E50" s="284"/>
      <c r="G50" s="305">
        <f>G47/W47</f>
        <v>0.1668018851111831</v>
      </c>
      <c r="I50" s="284"/>
      <c r="K50" s="305">
        <f>K47/W47</f>
        <v>0.28047573636221773</v>
      </c>
      <c r="M50" s="284"/>
      <c r="O50" s="305">
        <f>O47/W47</f>
        <v>1.2204352826405541E-2</v>
      </c>
      <c r="Q50" s="306"/>
      <c r="R50" s="242"/>
      <c r="S50" s="305">
        <f>(S47/W47)</f>
        <v>8.3410427120496552E-3</v>
      </c>
      <c r="U50" s="284"/>
      <c r="W50" s="254">
        <f>(S50+O50+K50+G50+C50)</f>
        <v>1</v>
      </c>
      <c r="Y50" s="284"/>
      <c r="AA50" s="285"/>
      <c r="AB50" s="236"/>
      <c r="AC50" s="236"/>
      <c r="AD50" s="247"/>
      <c r="AE50" s="247"/>
      <c r="AF50" s="237"/>
      <c r="AI50" s="250"/>
    </row>
    <row r="51" spans="1:35" ht="24.75" customHeight="1" x14ac:dyDescent="0.35">
      <c r="Q51" s="242"/>
      <c r="R51" s="242"/>
      <c r="AA51" s="307"/>
      <c r="AD51" s="247"/>
      <c r="AE51" s="247"/>
    </row>
    <row r="52" spans="1:35" ht="24.75" customHeight="1" x14ac:dyDescent="0.35">
      <c r="Q52" s="242"/>
      <c r="R52" s="242"/>
      <c r="AA52" s="307"/>
      <c r="AD52" s="247"/>
      <c r="AE52" s="247"/>
    </row>
    <row r="53" spans="1:35" ht="24.75" customHeight="1" x14ac:dyDescent="0.35">
      <c r="Q53" s="242"/>
      <c r="R53" s="242"/>
      <c r="AA53" s="307"/>
      <c r="AD53" s="247"/>
      <c r="AE53" s="247"/>
    </row>
    <row r="54" spans="1:35" ht="24.75" customHeight="1" x14ac:dyDescent="0.35">
      <c r="Q54" s="242"/>
      <c r="R54" s="242"/>
      <c r="AA54" s="307"/>
      <c r="AD54" s="247"/>
      <c r="AE54" s="247"/>
    </row>
    <row r="55" spans="1:35" x14ac:dyDescent="0.35">
      <c r="C55" s="235"/>
      <c r="E55" s="235"/>
      <c r="G55" s="235"/>
      <c r="I55" s="235"/>
      <c r="K55" s="235"/>
      <c r="M55" s="235"/>
      <c r="O55" s="235"/>
      <c r="Q55" s="235"/>
      <c r="S55" s="235"/>
      <c r="U55" s="235"/>
      <c r="W55" s="235"/>
      <c r="Y55" s="235"/>
      <c r="AA55" s="247"/>
      <c r="AC55" s="279"/>
      <c r="AD55" s="308"/>
      <c r="AE55" s="247"/>
    </row>
    <row r="56" spans="1:35" x14ac:dyDescent="0.35">
      <c r="C56" s="235"/>
      <c r="E56" s="235"/>
      <c r="G56" s="235"/>
      <c r="I56" s="235"/>
      <c r="K56" s="235"/>
      <c r="M56" s="235"/>
      <c r="O56" s="235"/>
      <c r="Q56" s="235"/>
      <c r="S56" s="235"/>
      <c r="U56" s="235"/>
      <c r="W56" s="235"/>
      <c r="Y56" s="235"/>
      <c r="AA56" s="247"/>
      <c r="AC56" s="279"/>
      <c r="AD56" s="247"/>
      <c r="AE56" s="247"/>
    </row>
    <row r="57" spans="1:35" x14ac:dyDescent="0.35">
      <c r="C57" s="235"/>
      <c r="E57" s="235"/>
      <c r="G57" s="235"/>
      <c r="I57" s="235"/>
      <c r="K57" s="309"/>
      <c r="L57" s="309"/>
      <c r="M57" s="235"/>
      <c r="O57" s="235"/>
      <c r="Q57" s="235"/>
      <c r="S57" s="235"/>
      <c r="U57" s="235"/>
      <c r="W57" s="235"/>
      <c r="Y57" s="235"/>
      <c r="AA57" s="235"/>
      <c r="AC57" s="279"/>
    </row>
    <row r="58" spans="1:35" x14ac:dyDescent="0.35">
      <c r="C58" s="235"/>
      <c r="E58" s="235"/>
      <c r="G58" s="235"/>
      <c r="I58" s="235"/>
      <c r="K58" s="235"/>
      <c r="M58" s="235"/>
      <c r="O58" s="235"/>
      <c r="Q58" s="235"/>
      <c r="S58" s="235"/>
      <c r="U58" s="235"/>
      <c r="W58" s="235"/>
      <c r="Y58" s="235"/>
      <c r="AA58" s="235"/>
    </row>
    <row r="59" spans="1:35" x14ac:dyDescent="0.35">
      <c r="C59" s="235"/>
      <c r="E59" s="235"/>
      <c r="G59" s="235"/>
      <c r="I59" s="235"/>
      <c r="K59" s="235"/>
      <c r="M59" s="235"/>
      <c r="O59" s="235"/>
      <c r="Q59" s="235"/>
      <c r="S59" s="235"/>
      <c r="U59" s="235"/>
      <c r="W59" s="235"/>
      <c r="Y59" s="235"/>
      <c r="AA59" s="235"/>
    </row>
    <row r="60" spans="1:35" x14ac:dyDescent="0.35">
      <c r="C60" s="235"/>
      <c r="E60" s="235"/>
      <c r="G60" s="235"/>
      <c r="I60" s="235"/>
      <c r="K60" s="235"/>
      <c r="M60" s="235"/>
      <c r="O60" s="235"/>
      <c r="Q60" s="242"/>
      <c r="R60" s="242"/>
      <c r="S60" s="235"/>
      <c r="U60" s="235"/>
      <c r="W60" s="235"/>
      <c r="Y60" s="235"/>
      <c r="AA60" s="235"/>
      <c r="AB60" s="310"/>
    </row>
    <row r="61" spans="1:35" x14ac:dyDescent="0.35">
      <c r="C61" s="235"/>
      <c r="E61" s="235"/>
      <c r="G61" s="235"/>
      <c r="I61" s="235"/>
      <c r="K61" s="235"/>
      <c r="M61" s="235"/>
      <c r="O61" s="235"/>
      <c r="Q61" s="235"/>
      <c r="S61" s="235"/>
      <c r="U61" s="235"/>
      <c r="W61" s="235"/>
      <c r="Y61" s="235"/>
      <c r="AA61" s="235"/>
      <c r="AB61" s="235"/>
    </row>
    <row r="62" spans="1:35" x14ac:dyDescent="0.35">
      <c r="C62" s="235"/>
      <c r="E62" s="235"/>
      <c r="G62" s="235"/>
      <c r="I62" s="235"/>
      <c r="K62" s="235"/>
      <c r="M62" s="235"/>
      <c r="O62" s="235"/>
      <c r="Q62" s="235"/>
      <c r="S62" s="235"/>
      <c r="U62" s="235"/>
      <c r="W62" s="235"/>
      <c r="Y62" s="235"/>
      <c r="AA62" s="235"/>
      <c r="AB62" s="310"/>
    </row>
    <row r="63" spans="1:35" x14ac:dyDescent="0.35">
      <c r="C63" s="235"/>
      <c r="E63" s="235"/>
      <c r="G63" s="235"/>
      <c r="I63" s="235"/>
      <c r="K63" s="235"/>
      <c r="M63" s="235"/>
      <c r="O63" s="235"/>
      <c r="Q63" s="235"/>
      <c r="S63" s="235"/>
      <c r="U63" s="235"/>
      <c r="W63" s="235"/>
      <c r="Y63" s="235"/>
      <c r="AA63" s="235"/>
    </row>
    <row r="64" spans="1:35" x14ac:dyDescent="0.35">
      <c r="C64" s="235"/>
      <c r="E64" s="235"/>
      <c r="G64" s="235"/>
      <c r="I64" s="235"/>
      <c r="K64" s="235"/>
      <c r="M64" s="235"/>
      <c r="O64" s="235"/>
      <c r="Q64" s="235"/>
      <c r="S64" s="235"/>
      <c r="U64" s="235"/>
      <c r="W64" s="235"/>
      <c r="Y64" s="235"/>
      <c r="AA64" s="235"/>
    </row>
    <row r="65" spans="1:27" x14ac:dyDescent="0.35">
      <c r="C65" s="235"/>
      <c r="E65" s="235"/>
      <c r="G65" s="235"/>
      <c r="I65" s="235"/>
      <c r="K65" s="235"/>
      <c r="M65" s="235"/>
      <c r="O65" s="235"/>
      <c r="Q65" s="235"/>
      <c r="S65" s="235"/>
      <c r="U65" s="235"/>
      <c r="W65" s="235"/>
      <c r="Y65" s="235"/>
      <c r="AA65" s="235"/>
    </row>
    <row r="70" spans="1:27" x14ac:dyDescent="0.35">
      <c r="O70" s="235"/>
    </row>
    <row r="71" spans="1:27" x14ac:dyDescent="0.35">
      <c r="A71" s="235"/>
      <c r="C71" s="235"/>
      <c r="E71" s="235"/>
      <c r="G71" s="250"/>
      <c r="H71" s="250"/>
      <c r="I71" s="235"/>
      <c r="K71" s="235"/>
      <c r="M71" s="235"/>
      <c r="O71" s="235"/>
      <c r="Q71" s="235"/>
      <c r="U71" s="235"/>
      <c r="W71" s="247"/>
      <c r="X71" s="247"/>
    </row>
    <row r="72" spans="1:27" x14ac:dyDescent="0.35">
      <c r="A72" s="235"/>
      <c r="C72" s="235"/>
      <c r="E72" s="235"/>
      <c r="G72" s="235"/>
      <c r="I72" s="235"/>
      <c r="K72" s="235"/>
      <c r="M72" s="235"/>
      <c r="O72" s="250"/>
      <c r="P72" s="250"/>
      <c r="Q72" s="235"/>
      <c r="U72" s="235"/>
      <c r="W72" s="247"/>
      <c r="X72" s="247"/>
    </row>
    <row r="73" spans="1:27" x14ac:dyDescent="0.35">
      <c r="A73" s="235"/>
      <c r="C73" s="235"/>
      <c r="E73" s="235"/>
      <c r="G73" s="237"/>
      <c r="H73" s="237"/>
      <c r="I73" s="235"/>
      <c r="K73" s="250"/>
      <c r="L73" s="250"/>
      <c r="M73" s="235"/>
      <c r="O73" s="250"/>
      <c r="P73" s="250"/>
      <c r="Q73" s="235"/>
      <c r="U73" s="235"/>
      <c r="W73" s="247"/>
      <c r="X73" s="247"/>
    </row>
    <row r="74" spans="1:27" x14ac:dyDescent="0.35">
      <c r="A74" s="235"/>
      <c r="C74" s="235"/>
      <c r="E74" s="235"/>
      <c r="G74" s="237"/>
      <c r="H74" s="237"/>
      <c r="I74" s="235"/>
      <c r="K74" s="250"/>
      <c r="L74" s="250"/>
      <c r="M74" s="235"/>
      <c r="O74" s="250"/>
      <c r="P74" s="250"/>
      <c r="Q74" s="235"/>
      <c r="U74" s="235"/>
      <c r="W74" s="247"/>
      <c r="X74" s="247"/>
    </row>
    <row r="75" spans="1:27" x14ac:dyDescent="0.35">
      <c r="A75" s="235"/>
      <c r="C75" s="235"/>
      <c r="E75" s="235"/>
      <c r="G75" s="237"/>
      <c r="H75" s="237"/>
      <c r="I75" s="235"/>
      <c r="K75" s="250"/>
      <c r="L75" s="250"/>
      <c r="M75" s="235"/>
      <c r="O75" s="250"/>
      <c r="P75" s="250"/>
      <c r="Q75" s="235"/>
      <c r="U75" s="235"/>
      <c r="W75" s="247"/>
      <c r="X75" s="247"/>
    </row>
    <row r="76" spans="1:27" x14ac:dyDescent="0.35">
      <c r="A76" s="235"/>
      <c r="C76" s="235"/>
      <c r="E76" s="235"/>
      <c r="G76" s="237"/>
      <c r="H76" s="237"/>
      <c r="I76" s="235"/>
      <c r="K76" s="250"/>
      <c r="L76" s="250"/>
      <c r="M76" s="235"/>
      <c r="O76" s="250"/>
      <c r="P76" s="250"/>
      <c r="Q76" s="235"/>
      <c r="U76" s="235"/>
      <c r="W76" s="247"/>
      <c r="X76" s="247"/>
    </row>
    <row r="77" spans="1:27" x14ac:dyDescent="0.35">
      <c r="A77" s="235"/>
      <c r="C77" s="235"/>
      <c r="E77" s="235"/>
      <c r="G77" s="237"/>
      <c r="H77" s="237"/>
      <c r="I77" s="235"/>
      <c r="K77" s="250"/>
      <c r="L77" s="250"/>
      <c r="M77" s="235"/>
      <c r="O77" s="250"/>
      <c r="P77" s="250"/>
      <c r="Q77" s="235"/>
      <c r="U77" s="235"/>
      <c r="W77" s="247"/>
      <c r="X77" s="247"/>
    </row>
    <row r="78" spans="1:27" x14ac:dyDescent="0.35">
      <c r="A78" s="235"/>
      <c r="C78" s="235"/>
      <c r="E78" s="235"/>
      <c r="G78" s="237"/>
      <c r="H78" s="237"/>
      <c r="I78" s="235"/>
      <c r="K78" s="250"/>
      <c r="L78" s="250"/>
      <c r="M78" s="235"/>
      <c r="O78" s="250"/>
      <c r="P78" s="250"/>
      <c r="Q78" s="235"/>
      <c r="U78" s="235"/>
      <c r="W78" s="247"/>
      <c r="X78" s="247"/>
    </row>
    <row r="79" spans="1:27" x14ac:dyDescent="0.35">
      <c r="A79" s="235"/>
      <c r="C79" s="235"/>
      <c r="E79" s="235"/>
      <c r="G79" s="237"/>
      <c r="H79" s="237"/>
      <c r="I79" s="235"/>
      <c r="K79" s="250"/>
      <c r="L79" s="250"/>
      <c r="M79" s="235"/>
      <c r="Q79" s="235"/>
      <c r="U79" s="235"/>
      <c r="W79" s="247"/>
      <c r="X79" s="247"/>
    </row>
    <row r="80" spans="1:27" x14ac:dyDescent="0.35">
      <c r="A80" s="235"/>
      <c r="C80" s="235"/>
      <c r="E80" s="235"/>
      <c r="G80" s="237"/>
      <c r="H80" s="237"/>
      <c r="I80" s="235"/>
      <c r="K80" s="250"/>
      <c r="L80" s="250"/>
      <c r="M80" s="235"/>
      <c r="Q80" s="235"/>
      <c r="U80" s="235"/>
      <c r="W80" s="247"/>
      <c r="X80" s="247"/>
    </row>
    <row r="81" spans="1:24" x14ac:dyDescent="0.35">
      <c r="A81" s="235"/>
      <c r="C81" s="235"/>
      <c r="E81" s="235"/>
      <c r="G81" s="237"/>
      <c r="H81" s="237"/>
      <c r="I81" s="235"/>
      <c r="K81" s="250"/>
      <c r="L81" s="250"/>
      <c r="M81" s="235"/>
      <c r="Q81" s="235"/>
      <c r="S81" s="235"/>
      <c r="U81" s="235"/>
      <c r="W81" s="247"/>
      <c r="X81" s="247"/>
    </row>
    <row r="82" spans="1:24" x14ac:dyDescent="0.35">
      <c r="A82" s="235"/>
      <c r="C82" s="235"/>
      <c r="E82" s="235"/>
      <c r="G82" s="237"/>
      <c r="H82" s="237"/>
      <c r="I82" s="235"/>
      <c r="K82" s="250"/>
      <c r="L82" s="250"/>
      <c r="M82" s="235"/>
      <c r="Q82" s="235"/>
      <c r="S82" s="235"/>
      <c r="U82" s="235"/>
      <c r="W82" s="247"/>
      <c r="X82" s="247"/>
    </row>
    <row r="83" spans="1:24" x14ac:dyDescent="0.35">
      <c r="A83" s="235"/>
      <c r="C83" s="235"/>
      <c r="E83" s="235"/>
      <c r="G83" s="237"/>
      <c r="H83" s="237"/>
      <c r="I83" s="235"/>
      <c r="K83" s="250"/>
      <c r="L83" s="250"/>
      <c r="M83" s="235"/>
      <c r="O83" s="250"/>
      <c r="P83" s="250"/>
      <c r="Q83" s="235"/>
      <c r="S83" s="235"/>
      <c r="U83" s="235"/>
      <c r="W83" s="247"/>
      <c r="X83" s="247"/>
    </row>
    <row r="84" spans="1:24" x14ac:dyDescent="0.35">
      <c r="A84" s="235"/>
      <c r="C84" s="235"/>
      <c r="E84" s="235"/>
      <c r="G84" s="237"/>
      <c r="H84" s="237"/>
      <c r="I84" s="235"/>
      <c r="K84" s="250"/>
      <c r="L84" s="250"/>
      <c r="M84" s="235"/>
      <c r="O84" s="250"/>
      <c r="P84" s="250"/>
      <c r="Q84" s="235"/>
      <c r="S84" s="235"/>
      <c r="U84" s="235"/>
      <c r="W84" s="247"/>
      <c r="X84" s="247"/>
    </row>
    <row r="85" spans="1:24" x14ac:dyDescent="0.35">
      <c r="A85" s="235"/>
      <c r="C85" s="235"/>
      <c r="E85" s="235"/>
      <c r="G85" s="235"/>
      <c r="I85" s="235"/>
      <c r="K85" s="235"/>
      <c r="M85" s="235"/>
      <c r="O85" s="235"/>
      <c r="Q85" s="235"/>
      <c r="S85" s="235"/>
      <c r="U85" s="235"/>
      <c r="W85" s="247"/>
      <c r="X85" s="247"/>
    </row>
    <row r="86" spans="1:24" x14ac:dyDescent="0.35">
      <c r="A86" s="247"/>
      <c r="B86" s="247"/>
      <c r="C86" s="247"/>
      <c r="D86" s="247"/>
      <c r="E86" s="247"/>
      <c r="F86" s="247"/>
      <c r="G86" s="247"/>
      <c r="H86" s="247"/>
      <c r="I86" s="247"/>
      <c r="J86" s="247"/>
      <c r="K86" s="247"/>
      <c r="L86" s="247"/>
      <c r="M86" s="247"/>
      <c r="N86" s="247"/>
      <c r="O86" s="247"/>
      <c r="P86" s="247"/>
      <c r="Q86" s="247"/>
      <c r="R86" s="247"/>
      <c r="S86" s="247"/>
      <c r="T86" s="247"/>
      <c r="U86" s="247"/>
      <c r="V86" s="247"/>
      <c r="W86" s="235"/>
    </row>
    <row r="87" spans="1:24" x14ac:dyDescent="0.35">
      <c r="A87" s="235"/>
      <c r="C87" s="235"/>
      <c r="E87" s="235"/>
      <c r="G87" s="235"/>
      <c r="I87" s="235"/>
      <c r="K87" s="235"/>
      <c r="M87" s="235"/>
      <c r="O87" s="235"/>
      <c r="Q87" s="235"/>
      <c r="S87" s="235"/>
      <c r="U87" s="235"/>
      <c r="W87" s="235"/>
    </row>
    <row r="88" spans="1:24" x14ac:dyDescent="0.35">
      <c r="A88" s="235"/>
      <c r="C88" s="235"/>
      <c r="E88" s="235"/>
      <c r="G88" s="235"/>
      <c r="I88" s="235"/>
      <c r="K88" s="235"/>
      <c r="M88" s="235"/>
      <c r="O88" s="235"/>
      <c r="Q88" s="235"/>
      <c r="S88" s="235"/>
      <c r="U88" s="235"/>
      <c r="W88" s="235"/>
    </row>
    <row r="89" spans="1:24" x14ac:dyDescent="0.35">
      <c r="A89" s="235"/>
      <c r="C89" s="235"/>
      <c r="E89" s="235"/>
      <c r="G89" s="235"/>
      <c r="I89" s="235"/>
      <c r="K89" s="235"/>
      <c r="M89" s="235"/>
      <c r="O89" s="235"/>
      <c r="Q89" s="235"/>
      <c r="S89" s="235"/>
      <c r="U89" s="235"/>
      <c r="W89" s="235"/>
    </row>
    <row r="90" spans="1:24" x14ac:dyDescent="0.35">
      <c r="A90" s="235"/>
      <c r="C90" s="235"/>
      <c r="E90" s="235"/>
      <c r="G90" s="235"/>
      <c r="I90" s="235"/>
      <c r="K90" s="235"/>
      <c r="M90" s="235"/>
      <c r="O90" s="235"/>
      <c r="Q90" s="235"/>
      <c r="S90" s="235"/>
      <c r="U90" s="235"/>
      <c r="W90" s="235"/>
    </row>
    <row r="91" spans="1:24" x14ac:dyDescent="0.35">
      <c r="A91" s="235"/>
      <c r="C91" s="235"/>
      <c r="E91" s="235"/>
      <c r="G91" s="298"/>
      <c r="H91" s="298"/>
      <c r="I91" s="235"/>
      <c r="K91" s="298"/>
      <c r="L91" s="298"/>
      <c r="M91" s="235"/>
      <c r="O91" s="298"/>
      <c r="P91" s="298"/>
      <c r="Q91" s="235"/>
      <c r="S91" s="298"/>
      <c r="T91" s="298"/>
      <c r="U91" s="235"/>
      <c r="W91" s="298"/>
      <c r="X91" s="298"/>
    </row>
    <row r="92" spans="1:24" x14ac:dyDescent="0.35">
      <c r="A92" s="235"/>
      <c r="C92" s="235"/>
      <c r="E92" s="235"/>
      <c r="G92" s="298"/>
      <c r="H92" s="298"/>
      <c r="I92" s="235"/>
      <c r="K92" s="298"/>
      <c r="L92" s="298"/>
      <c r="M92" s="235"/>
      <c r="O92" s="298"/>
      <c r="P92" s="298"/>
      <c r="Q92" s="235"/>
      <c r="S92" s="298"/>
      <c r="T92" s="298"/>
      <c r="U92" s="235"/>
      <c r="W92" s="298"/>
      <c r="X92" s="298"/>
    </row>
    <row r="93" spans="1:24" x14ac:dyDescent="0.35">
      <c r="A93" s="235"/>
      <c r="C93" s="235"/>
      <c r="E93" s="235"/>
      <c r="G93" s="298"/>
      <c r="H93" s="298"/>
      <c r="I93" s="235"/>
      <c r="K93" s="298"/>
      <c r="L93" s="298"/>
      <c r="M93" s="235"/>
      <c r="O93" s="298"/>
      <c r="P93" s="298"/>
      <c r="Q93" s="235"/>
      <c r="S93" s="298"/>
      <c r="T93" s="298"/>
      <c r="U93" s="235"/>
      <c r="W93" s="298"/>
      <c r="X93" s="298"/>
    </row>
    <row r="94" spans="1:24" x14ac:dyDescent="0.35">
      <c r="A94" s="235"/>
      <c r="C94" s="235"/>
      <c r="E94" s="235"/>
      <c r="G94" s="235"/>
      <c r="I94" s="235"/>
      <c r="K94" s="235"/>
      <c r="M94" s="235"/>
      <c r="O94" s="235"/>
      <c r="Q94" s="235"/>
      <c r="S94" s="235"/>
      <c r="U94" s="235"/>
      <c r="W94" s="235"/>
    </row>
    <row r="95" spans="1:24" x14ac:dyDescent="0.35">
      <c r="A95" s="235"/>
      <c r="C95" s="235"/>
      <c r="E95" s="235"/>
      <c r="G95" s="235"/>
      <c r="I95" s="235"/>
      <c r="K95" s="235"/>
      <c r="M95" s="235"/>
      <c r="O95" s="235"/>
      <c r="Q95" s="235"/>
      <c r="S95" s="235"/>
      <c r="U95" s="235"/>
      <c r="W95" s="235"/>
    </row>
    <row r="96" spans="1:24" x14ac:dyDescent="0.35">
      <c r="A96" s="235"/>
      <c r="C96" s="235"/>
      <c r="E96" s="235"/>
      <c r="G96" s="235"/>
      <c r="I96" s="235"/>
      <c r="K96" s="235"/>
      <c r="M96" s="235"/>
      <c r="O96" s="235"/>
      <c r="Q96" s="235"/>
      <c r="S96" s="235"/>
      <c r="U96" s="235"/>
      <c r="W96" s="235"/>
    </row>
    <row r="97" spans="1:23" x14ac:dyDescent="0.35">
      <c r="A97" s="235"/>
      <c r="C97" s="235"/>
      <c r="E97" s="235"/>
      <c r="G97" s="235"/>
      <c r="I97" s="235"/>
      <c r="K97" s="235"/>
      <c r="M97" s="235"/>
      <c r="O97" s="235"/>
      <c r="Q97" s="235"/>
      <c r="S97" s="235"/>
      <c r="U97" s="235"/>
      <c r="W97" s="235"/>
    </row>
    <row r="98" spans="1:23" x14ac:dyDescent="0.35">
      <c r="A98" s="235"/>
      <c r="C98" s="235"/>
      <c r="E98" s="235"/>
      <c r="G98" s="235"/>
      <c r="I98" s="235"/>
      <c r="K98" s="235"/>
      <c r="M98" s="235"/>
      <c r="O98" s="235"/>
      <c r="Q98" s="235"/>
      <c r="S98" s="235"/>
      <c r="U98" s="235"/>
      <c r="W98" s="235"/>
    </row>
    <row r="99" spans="1:23" x14ac:dyDescent="0.35">
      <c r="A99" s="235"/>
      <c r="C99" s="235"/>
      <c r="E99" s="235"/>
      <c r="G99" s="235"/>
      <c r="I99" s="235"/>
      <c r="K99" s="235"/>
      <c r="M99" s="235"/>
      <c r="O99" s="235"/>
      <c r="Q99" s="235"/>
      <c r="S99" s="235"/>
      <c r="U99" s="235"/>
      <c r="W99" s="235"/>
    </row>
    <row r="100" spans="1:23" x14ac:dyDescent="0.35">
      <c r="A100" s="235"/>
      <c r="C100" s="235"/>
      <c r="E100" s="235"/>
      <c r="G100" s="235"/>
      <c r="I100" s="235"/>
      <c r="K100" s="235"/>
      <c r="M100" s="235"/>
      <c r="O100" s="235"/>
      <c r="Q100" s="235"/>
      <c r="S100" s="235"/>
      <c r="U100" s="235"/>
      <c r="W100" s="235"/>
    </row>
    <row r="101" spans="1:23" x14ac:dyDescent="0.35">
      <c r="A101" s="235"/>
      <c r="C101" s="235"/>
      <c r="E101" s="235"/>
      <c r="G101" s="235"/>
      <c r="I101" s="235"/>
      <c r="K101" s="235"/>
      <c r="M101" s="235"/>
      <c r="O101" s="235"/>
      <c r="Q101" s="235"/>
      <c r="S101" s="235"/>
      <c r="U101" s="235"/>
      <c r="W101" s="235"/>
    </row>
    <row r="102" spans="1:23" x14ac:dyDescent="0.35">
      <c r="A102" s="235"/>
      <c r="C102" s="235"/>
      <c r="E102" s="235"/>
      <c r="G102" s="235"/>
      <c r="I102" s="235"/>
      <c r="K102" s="235"/>
      <c r="M102" s="235"/>
      <c r="O102" s="235"/>
      <c r="Q102" s="235"/>
      <c r="S102" s="235"/>
      <c r="U102" s="235"/>
      <c r="W102" s="235"/>
    </row>
    <row r="103" spans="1:23" x14ac:dyDescent="0.35">
      <c r="A103" s="235"/>
      <c r="C103" s="235"/>
      <c r="E103" s="235"/>
      <c r="G103" s="235"/>
      <c r="I103" s="235"/>
      <c r="K103" s="235"/>
      <c r="M103" s="235"/>
      <c r="O103" s="235"/>
      <c r="Q103" s="235"/>
      <c r="S103" s="235"/>
      <c r="U103" s="235"/>
      <c r="W103" s="235"/>
    </row>
    <row r="104" spans="1:23" x14ac:dyDescent="0.35">
      <c r="A104" s="235"/>
      <c r="C104" s="235"/>
      <c r="E104" s="235"/>
      <c r="G104" s="235"/>
      <c r="I104" s="235"/>
      <c r="K104" s="235"/>
      <c r="M104" s="235"/>
      <c r="O104" s="235"/>
      <c r="Q104" s="235"/>
      <c r="S104" s="235"/>
      <c r="U104" s="235"/>
      <c r="W104" s="235"/>
    </row>
    <row r="105" spans="1:23" x14ac:dyDescent="0.35">
      <c r="A105" s="235"/>
      <c r="C105" s="235"/>
      <c r="E105" s="235"/>
      <c r="G105" s="235"/>
      <c r="I105" s="235"/>
      <c r="K105" s="235"/>
      <c r="M105" s="235"/>
      <c r="O105" s="235"/>
      <c r="Q105" s="235"/>
      <c r="S105" s="235"/>
      <c r="U105" s="235"/>
      <c r="W105" s="235"/>
    </row>
    <row r="106" spans="1:23" x14ac:dyDescent="0.35">
      <c r="A106" s="235"/>
      <c r="C106" s="235"/>
      <c r="E106" s="235"/>
      <c r="G106" s="235"/>
      <c r="I106" s="235"/>
      <c r="K106" s="235"/>
      <c r="M106" s="235"/>
      <c r="O106" s="235"/>
      <c r="Q106" s="235"/>
      <c r="S106" s="235"/>
      <c r="U106" s="235"/>
      <c r="W106" s="235"/>
    </row>
    <row r="107" spans="1:23" x14ac:dyDescent="0.35">
      <c r="A107" s="235"/>
      <c r="C107" s="235"/>
      <c r="E107" s="235"/>
      <c r="G107" s="235"/>
      <c r="I107" s="235"/>
      <c r="K107" s="235"/>
      <c r="M107" s="235"/>
      <c r="O107" s="235"/>
      <c r="Q107" s="235"/>
      <c r="S107" s="235"/>
      <c r="U107" s="235"/>
      <c r="W107" s="235"/>
    </row>
    <row r="108" spans="1:23" x14ac:dyDescent="0.35">
      <c r="A108" s="235"/>
      <c r="C108" s="235"/>
      <c r="E108" s="235"/>
      <c r="G108" s="235"/>
      <c r="I108" s="235"/>
      <c r="K108" s="235"/>
      <c r="M108" s="235"/>
      <c r="O108" s="235"/>
      <c r="Q108" s="235"/>
      <c r="S108" s="235"/>
      <c r="U108" s="235"/>
      <c r="W108" s="235"/>
    </row>
    <row r="109" spans="1:23" x14ac:dyDescent="0.35">
      <c r="A109" s="235"/>
      <c r="C109" s="235"/>
      <c r="E109" s="235"/>
      <c r="G109" s="235"/>
      <c r="I109" s="235"/>
      <c r="K109" s="235"/>
      <c r="M109" s="235"/>
      <c r="O109" s="235"/>
      <c r="Q109" s="235"/>
      <c r="S109" s="235"/>
      <c r="U109" s="235"/>
      <c r="W109" s="235"/>
    </row>
    <row r="110" spans="1:23" x14ac:dyDescent="0.35">
      <c r="A110" s="235"/>
      <c r="C110" s="235"/>
      <c r="E110" s="235"/>
      <c r="G110" s="235"/>
      <c r="I110" s="235"/>
      <c r="K110" s="235"/>
      <c r="M110" s="235"/>
      <c r="O110" s="235"/>
      <c r="Q110" s="235"/>
      <c r="S110" s="235"/>
      <c r="U110" s="235"/>
      <c r="W110" s="235"/>
    </row>
    <row r="111" spans="1:23" x14ac:dyDescent="0.35">
      <c r="A111" s="235"/>
      <c r="C111" s="235"/>
      <c r="E111" s="235"/>
      <c r="G111" s="235"/>
      <c r="I111" s="235"/>
      <c r="K111" s="235"/>
      <c r="M111" s="235"/>
      <c r="O111" s="235"/>
      <c r="Q111" s="235"/>
      <c r="S111" s="235"/>
      <c r="U111" s="235"/>
      <c r="W111" s="235"/>
    </row>
    <row r="112" spans="1:23" x14ac:dyDescent="0.35">
      <c r="A112" s="235"/>
      <c r="C112" s="235"/>
      <c r="E112" s="235"/>
      <c r="G112" s="235"/>
      <c r="I112" s="235"/>
      <c r="K112" s="235"/>
      <c r="M112" s="235"/>
      <c r="O112" s="235"/>
      <c r="Q112" s="235"/>
      <c r="S112" s="235"/>
      <c r="U112" s="235"/>
      <c r="W112" s="235"/>
    </row>
    <row r="113" spans="1:23" x14ac:dyDescent="0.35">
      <c r="A113" s="235"/>
      <c r="C113" s="235"/>
      <c r="E113" s="235"/>
      <c r="G113" s="235"/>
      <c r="I113" s="235"/>
      <c r="K113" s="235"/>
      <c r="M113" s="235"/>
      <c r="O113" s="235"/>
      <c r="Q113" s="235"/>
      <c r="S113" s="235"/>
      <c r="U113" s="235"/>
      <c r="W113" s="235"/>
    </row>
    <row r="114" spans="1:23" x14ac:dyDescent="0.35">
      <c r="A114" s="235"/>
      <c r="C114" s="235"/>
      <c r="E114" s="235"/>
      <c r="G114" s="235"/>
      <c r="I114" s="235"/>
      <c r="K114" s="235"/>
      <c r="M114" s="235"/>
      <c r="O114" s="235"/>
      <c r="Q114" s="235"/>
      <c r="S114" s="235"/>
      <c r="U114" s="235"/>
      <c r="W114" s="235"/>
    </row>
    <row r="115" spans="1:23" x14ac:dyDescent="0.35">
      <c r="A115" s="235"/>
      <c r="C115" s="235"/>
      <c r="E115" s="235"/>
      <c r="G115" s="235"/>
      <c r="I115" s="235"/>
      <c r="K115" s="235"/>
      <c r="M115" s="235"/>
      <c r="O115" s="235"/>
      <c r="Q115" s="235"/>
      <c r="S115" s="235"/>
      <c r="U115" s="235"/>
      <c r="W115" s="235"/>
    </row>
    <row r="116" spans="1:23" x14ac:dyDescent="0.35">
      <c r="A116" s="235"/>
      <c r="C116" s="235"/>
      <c r="E116" s="235"/>
      <c r="G116" s="235"/>
      <c r="I116" s="235"/>
      <c r="K116" s="235"/>
      <c r="M116" s="235"/>
      <c r="O116" s="235"/>
      <c r="Q116" s="235"/>
      <c r="S116" s="235"/>
      <c r="U116" s="235"/>
      <c r="W116" s="235"/>
    </row>
    <row r="117" spans="1:23" x14ac:dyDescent="0.35">
      <c r="A117" s="235"/>
      <c r="C117" s="235"/>
      <c r="E117" s="235"/>
      <c r="G117" s="235"/>
      <c r="I117" s="235"/>
      <c r="K117" s="235"/>
      <c r="M117" s="235"/>
      <c r="O117" s="235"/>
      <c r="Q117" s="235"/>
      <c r="S117" s="235"/>
      <c r="U117" s="235"/>
      <c r="W117" s="235"/>
    </row>
    <row r="118" spans="1:23" x14ac:dyDescent="0.35">
      <c r="A118" s="235"/>
      <c r="C118" s="235"/>
      <c r="E118" s="235"/>
      <c r="G118" s="235"/>
      <c r="I118" s="235"/>
      <c r="K118" s="235"/>
      <c r="M118" s="235"/>
      <c r="O118" s="235"/>
      <c r="Q118" s="235"/>
      <c r="S118" s="235"/>
      <c r="U118" s="235"/>
      <c r="W118" s="235"/>
    </row>
    <row r="119" spans="1:23" x14ac:dyDescent="0.35">
      <c r="A119" s="235"/>
      <c r="C119" s="235"/>
      <c r="E119" s="235"/>
      <c r="G119" s="235"/>
      <c r="I119" s="235"/>
      <c r="K119" s="235"/>
      <c r="M119" s="235"/>
      <c r="O119" s="235"/>
      <c r="Q119" s="235"/>
      <c r="S119" s="235"/>
      <c r="U119" s="235"/>
      <c r="W119" s="235"/>
    </row>
    <row r="120" spans="1:23" x14ac:dyDescent="0.35">
      <c r="A120" s="235"/>
      <c r="C120" s="235"/>
      <c r="E120" s="235"/>
      <c r="G120" s="235"/>
      <c r="I120" s="235"/>
      <c r="K120" s="235"/>
      <c r="M120" s="235"/>
      <c r="O120" s="235"/>
      <c r="Q120" s="235"/>
      <c r="S120" s="235"/>
      <c r="U120" s="235"/>
      <c r="W120" s="235"/>
    </row>
    <row r="121" spans="1:23" x14ac:dyDescent="0.35">
      <c r="A121" s="235"/>
      <c r="C121" s="235"/>
      <c r="E121" s="235"/>
      <c r="G121" s="235"/>
      <c r="I121" s="235"/>
      <c r="K121" s="235"/>
      <c r="M121" s="235"/>
      <c r="O121" s="235"/>
      <c r="Q121" s="235"/>
      <c r="S121" s="235"/>
      <c r="U121" s="235"/>
      <c r="W121" s="235"/>
    </row>
    <row r="122" spans="1:23" x14ac:dyDescent="0.35">
      <c r="A122" s="235"/>
      <c r="C122" s="235"/>
      <c r="E122" s="235"/>
      <c r="G122" s="235"/>
      <c r="I122" s="235"/>
      <c r="K122" s="235"/>
      <c r="M122" s="235"/>
      <c r="O122" s="235"/>
      <c r="Q122" s="235"/>
      <c r="S122" s="235"/>
      <c r="U122" s="235"/>
      <c r="W122" s="235"/>
    </row>
    <row r="123" spans="1:23" x14ac:dyDescent="0.35">
      <c r="A123" s="235"/>
      <c r="C123" s="235"/>
      <c r="E123" s="235"/>
      <c r="G123" s="235"/>
      <c r="I123" s="235"/>
      <c r="K123" s="235"/>
      <c r="M123" s="235"/>
      <c r="O123" s="235"/>
      <c r="Q123" s="235"/>
      <c r="S123" s="235"/>
      <c r="U123" s="235"/>
      <c r="W123" s="235"/>
    </row>
    <row r="124" spans="1:23" x14ac:dyDescent="0.35">
      <c r="A124" s="235"/>
      <c r="C124" s="235"/>
      <c r="E124" s="235"/>
      <c r="G124" s="235"/>
      <c r="I124" s="235"/>
      <c r="K124" s="235"/>
      <c r="M124" s="235"/>
      <c r="O124" s="235"/>
      <c r="Q124" s="235"/>
      <c r="S124" s="235"/>
      <c r="U124" s="235"/>
      <c r="W124" s="235"/>
    </row>
    <row r="125" spans="1:23" x14ac:dyDescent="0.35">
      <c r="A125" s="235"/>
      <c r="C125" s="235"/>
      <c r="E125" s="235"/>
      <c r="G125" s="235"/>
      <c r="I125" s="235"/>
      <c r="K125" s="235"/>
      <c r="M125" s="235"/>
      <c r="O125" s="235"/>
      <c r="Q125" s="235"/>
      <c r="S125" s="235"/>
      <c r="U125" s="235"/>
      <c r="W125" s="235"/>
    </row>
    <row r="126" spans="1:23" x14ac:dyDescent="0.35">
      <c r="A126" s="235"/>
      <c r="C126" s="235"/>
      <c r="E126" s="235"/>
      <c r="G126" s="235"/>
      <c r="I126" s="235"/>
      <c r="K126" s="235"/>
      <c r="M126" s="235"/>
      <c r="O126" s="235"/>
      <c r="Q126" s="235"/>
      <c r="S126" s="235"/>
      <c r="U126" s="235"/>
      <c r="W126" s="235"/>
    </row>
    <row r="127" spans="1:23" x14ac:dyDescent="0.35">
      <c r="A127" s="235"/>
      <c r="C127" s="235"/>
      <c r="E127" s="235"/>
      <c r="G127" s="235"/>
      <c r="I127" s="235"/>
      <c r="K127" s="235"/>
      <c r="M127" s="235"/>
      <c r="O127" s="235"/>
      <c r="Q127" s="235"/>
      <c r="S127" s="235"/>
      <c r="U127" s="235"/>
      <c r="W127" s="235"/>
    </row>
    <row r="128" spans="1:23" x14ac:dyDescent="0.35">
      <c r="A128" s="235"/>
      <c r="C128" s="235"/>
      <c r="E128" s="235"/>
      <c r="G128" s="235"/>
      <c r="I128" s="235"/>
      <c r="K128" s="235"/>
      <c r="M128" s="235"/>
      <c r="O128" s="235"/>
      <c r="Q128" s="235"/>
      <c r="S128" s="235"/>
      <c r="U128" s="235"/>
      <c r="W128" s="235"/>
    </row>
    <row r="129" spans="1:23" x14ac:dyDescent="0.35">
      <c r="A129" s="235"/>
      <c r="C129" s="235"/>
      <c r="E129" s="235"/>
      <c r="G129" s="235"/>
      <c r="I129" s="235"/>
      <c r="K129" s="235"/>
      <c r="M129" s="235"/>
      <c r="O129" s="235"/>
      <c r="Q129" s="235"/>
      <c r="S129" s="235"/>
      <c r="U129" s="235"/>
      <c r="W129" s="235"/>
    </row>
    <row r="130" spans="1:23" x14ac:dyDescent="0.35">
      <c r="A130" s="235"/>
      <c r="C130" s="235"/>
      <c r="E130" s="235"/>
      <c r="G130" s="235"/>
      <c r="I130" s="235"/>
      <c r="K130" s="235"/>
      <c r="M130" s="235"/>
      <c r="O130" s="235"/>
      <c r="Q130" s="235"/>
      <c r="S130" s="235"/>
      <c r="U130" s="235"/>
      <c r="W130" s="235"/>
    </row>
    <row r="131" spans="1:23" x14ac:dyDescent="0.35">
      <c r="A131" s="235"/>
      <c r="C131" s="235"/>
      <c r="E131" s="235"/>
      <c r="G131" s="235"/>
      <c r="I131" s="235"/>
      <c r="K131" s="235"/>
      <c r="M131" s="235"/>
      <c r="O131" s="235"/>
      <c r="Q131" s="235"/>
      <c r="S131" s="235"/>
      <c r="U131" s="235"/>
      <c r="W131" s="235"/>
    </row>
    <row r="132" spans="1:23" x14ac:dyDescent="0.35">
      <c r="A132" s="235"/>
      <c r="C132" s="235"/>
      <c r="E132" s="235"/>
      <c r="G132" s="235"/>
      <c r="I132" s="235"/>
      <c r="K132" s="235"/>
      <c r="M132" s="235"/>
      <c r="O132" s="235"/>
      <c r="Q132" s="235"/>
      <c r="S132" s="235"/>
      <c r="U132" s="235"/>
      <c r="W132" s="235"/>
    </row>
    <row r="133" spans="1:23" x14ac:dyDescent="0.35">
      <c r="A133" s="235"/>
      <c r="C133" s="235"/>
      <c r="E133" s="235"/>
      <c r="G133" s="235"/>
      <c r="I133" s="235"/>
      <c r="K133" s="235"/>
      <c r="M133" s="235"/>
      <c r="O133" s="235"/>
      <c r="Q133" s="235"/>
      <c r="S133" s="235"/>
      <c r="U133" s="235"/>
      <c r="W133" s="235"/>
    </row>
    <row r="134" spans="1:23" x14ac:dyDescent="0.35">
      <c r="A134" s="235"/>
      <c r="C134" s="235"/>
      <c r="E134" s="235"/>
      <c r="G134" s="235"/>
      <c r="I134" s="235"/>
      <c r="K134" s="235"/>
      <c r="M134" s="235"/>
      <c r="O134" s="235"/>
      <c r="Q134" s="235"/>
      <c r="S134" s="235"/>
      <c r="U134" s="235"/>
      <c r="W134" s="235"/>
    </row>
    <row r="135" spans="1:23" x14ac:dyDescent="0.35">
      <c r="A135" s="235"/>
      <c r="C135" s="235"/>
      <c r="E135" s="235"/>
      <c r="G135" s="235"/>
      <c r="I135" s="235"/>
      <c r="K135" s="235"/>
      <c r="M135" s="235"/>
      <c r="O135" s="235"/>
      <c r="Q135" s="235"/>
      <c r="S135" s="235"/>
      <c r="U135" s="235"/>
      <c r="W135" s="235"/>
    </row>
    <row r="136" spans="1:23" x14ac:dyDescent="0.35">
      <c r="A136" s="235"/>
      <c r="C136" s="235"/>
      <c r="E136" s="235"/>
      <c r="G136" s="235"/>
      <c r="I136" s="235"/>
      <c r="K136" s="235"/>
      <c r="M136" s="235"/>
      <c r="O136" s="235"/>
      <c r="Q136" s="235"/>
      <c r="S136" s="235"/>
      <c r="U136" s="235"/>
      <c r="W136" s="235"/>
    </row>
    <row r="137" spans="1:23" x14ac:dyDescent="0.35">
      <c r="A137" s="235"/>
      <c r="C137" s="235"/>
      <c r="E137" s="235"/>
      <c r="G137" s="235"/>
      <c r="I137" s="235"/>
      <c r="K137" s="235"/>
      <c r="M137" s="235"/>
      <c r="O137" s="235"/>
      <c r="Q137" s="235"/>
      <c r="S137" s="235"/>
      <c r="U137" s="235"/>
      <c r="W137" s="235"/>
    </row>
    <row r="138" spans="1:23" x14ac:dyDescent="0.35">
      <c r="A138" s="235"/>
      <c r="C138" s="235"/>
      <c r="E138" s="235"/>
      <c r="G138" s="235"/>
      <c r="I138" s="235"/>
      <c r="K138" s="235"/>
      <c r="M138" s="235"/>
      <c r="O138" s="235"/>
      <c r="Q138" s="235"/>
      <c r="S138" s="235"/>
      <c r="U138" s="235"/>
      <c r="W138" s="235"/>
    </row>
    <row r="139" spans="1:23" x14ac:dyDescent="0.35">
      <c r="A139" s="235"/>
      <c r="C139" s="235"/>
      <c r="E139" s="235"/>
      <c r="G139" s="235"/>
      <c r="I139" s="235"/>
      <c r="K139" s="235"/>
      <c r="M139" s="235"/>
      <c r="O139" s="235"/>
      <c r="Q139" s="235"/>
      <c r="S139" s="235"/>
      <c r="U139" s="235"/>
      <c r="W139" s="235"/>
    </row>
    <row r="140" spans="1:23" x14ac:dyDescent="0.35">
      <c r="A140" s="235"/>
      <c r="C140" s="235"/>
      <c r="E140" s="235"/>
      <c r="G140" s="235"/>
      <c r="I140" s="235"/>
      <c r="K140" s="235"/>
      <c r="M140" s="235"/>
      <c r="O140" s="235"/>
      <c r="Q140" s="235"/>
      <c r="S140" s="235"/>
      <c r="U140" s="235"/>
      <c r="W140" s="235"/>
    </row>
    <row r="141" spans="1:23" x14ac:dyDescent="0.35">
      <c r="A141" s="235"/>
      <c r="C141" s="235"/>
      <c r="E141" s="235"/>
      <c r="G141" s="235"/>
      <c r="I141" s="235"/>
      <c r="K141" s="235"/>
      <c r="M141" s="235"/>
      <c r="O141" s="235"/>
      <c r="Q141" s="235"/>
      <c r="S141" s="235"/>
      <c r="U141" s="235"/>
      <c r="W141" s="235"/>
    </row>
    <row r="142" spans="1:23" x14ac:dyDescent="0.35">
      <c r="A142" s="235"/>
      <c r="C142" s="235"/>
      <c r="E142" s="235"/>
      <c r="G142" s="235"/>
      <c r="I142" s="235"/>
      <c r="K142" s="235"/>
      <c r="M142" s="235"/>
      <c r="O142" s="235"/>
      <c r="Q142" s="235"/>
      <c r="S142" s="235"/>
      <c r="U142" s="235"/>
      <c r="W142" s="235"/>
    </row>
    <row r="143" spans="1:23" x14ac:dyDescent="0.35">
      <c r="A143" s="235"/>
      <c r="C143" s="235"/>
      <c r="E143" s="235"/>
      <c r="G143" s="235"/>
      <c r="I143" s="235"/>
      <c r="K143" s="235"/>
      <c r="M143" s="235"/>
      <c r="O143" s="235"/>
      <c r="Q143" s="235"/>
      <c r="S143" s="235"/>
      <c r="U143" s="235"/>
      <c r="W143" s="235"/>
    </row>
    <row r="144" spans="1:23" x14ac:dyDescent="0.35">
      <c r="A144" s="235"/>
      <c r="C144" s="235"/>
      <c r="E144" s="235"/>
      <c r="G144" s="235"/>
      <c r="I144" s="235"/>
      <c r="K144" s="235"/>
      <c r="M144" s="235"/>
      <c r="O144" s="235"/>
      <c r="Q144" s="235"/>
      <c r="S144" s="235"/>
      <c r="U144" s="235"/>
      <c r="W144" s="235"/>
    </row>
    <row r="145" spans="1:23" x14ac:dyDescent="0.35">
      <c r="A145" s="235"/>
      <c r="C145" s="235"/>
      <c r="E145" s="235"/>
      <c r="G145" s="235"/>
      <c r="I145" s="235"/>
      <c r="K145" s="235"/>
      <c r="M145" s="235"/>
      <c r="O145" s="235"/>
      <c r="Q145" s="235"/>
      <c r="S145" s="235"/>
      <c r="U145" s="235"/>
      <c r="W145" s="235"/>
    </row>
    <row r="146" spans="1:23" x14ac:dyDescent="0.35">
      <c r="A146" s="235"/>
      <c r="C146" s="235"/>
      <c r="E146" s="235"/>
      <c r="G146" s="235"/>
      <c r="I146" s="235"/>
      <c r="K146" s="235"/>
      <c r="M146" s="235"/>
      <c r="O146" s="235"/>
      <c r="Q146" s="235"/>
      <c r="S146" s="235"/>
      <c r="U146" s="235"/>
      <c r="W146" s="235"/>
    </row>
    <row r="147" spans="1:23" x14ac:dyDescent="0.35">
      <c r="A147" s="235"/>
      <c r="C147" s="235"/>
      <c r="E147" s="235"/>
      <c r="G147" s="235"/>
      <c r="I147" s="235"/>
      <c r="K147" s="235"/>
      <c r="M147" s="235"/>
      <c r="O147" s="235"/>
      <c r="Q147" s="235"/>
      <c r="S147" s="235"/>
      <c r="U147" s="235"/>
      <c r="W147" s="235"/>
    </row>
    <row r="148" spans="1:23" x14ac:dyDescent="0.35">
      <c r="A148" s="235"/>
      <c r="C148" s="235"/>
      <c r="E148" s="235"/>
      <c r="G148" s="235"/>
      <c r="I148" s="235"/>
      <c r="K148" s="235"/>
      <c r="M148" s="235"/>
      <c r="O148" s="235"/>
      <c r="Q148" s="235"/>
      <c r="S148" s="235"/>
      <c r="U148" s="235"/>
      <c r="W148" s="235"/>
    </row>
    <row r="149" spans="1:23" x14ac:dyDescent="0.35">
      <c r="A149" s="235"/>
      <c r="C149" s="235"/>
      <c r="E149" s="235"/>
      <c r="G149" s="235"/>
      <c r="I149" s="235"/>
      <c r="K149" s="235"/>
      <c r="M149" s="235"/>
      <c r="O149" s="235"/>
      <c r="Q149" s="235"/>
      <c r="S149" s="235"/>
      <c r="U149" s="235"/>
      <c r="W149" s="235"/>
    </row>
    <row r="150" spans="1:23" x14ac:dyDescent="0.35">
      <c r="A150" s="235"/>
      <c r="C150" s="235"/>
      <c r="E150" s="235"/>
      <c r="G150" s="235"/>
      <c r="I150" s="235"/>
      <c r="K150" s="235"/>
      <c r="M150" s="235"/>
      <c r="O150" s="235"/>
      <c r="Q150" s="235"/>
      <c r="S150" s="235"/>
      <c r="U150" s="235"/>
      <c r="W150" s="235"/>
    </row>
    <row r="151" spans="1:23" x14ac:dyDescent="0.35">
      <c r="A151" s="235"/>
      <c r="C151" s="235"/>
      <c r="E151" s="235"/>
      <c r="G151" s="235"/>
      <c r="I151" s="235"/>
      <c r="K151" s="235"/>
      <c r="M151" s="235"/>
      <c r="O151" s="235"/>
      <c r="Q151" s="235"/>
      <c r="S151" s="235"/>
      <c r="U151" s="235"/>
      <c r="W151" s="235"/>
    </row>
    <row r="152" spans="1:23" x14ac:dyDescent="0.35">
      <c r="A152" s="235"/>
      <c r="C152" s="235"/>
      <c r="E152" s="235"/>
      <c r="G152" s="235"/>
      <c r="I152" s="235"/>
      <c r="K152" s="235"/>
      <c r="M152" s="235"/>
      <c r="O152" s="235"/>
      <c r="Q152" s="235"/>
      <c r="S152" s="235"/>
      <c r="U152" s="235"/>
      <c r="W152" s="235"/>
    </row>
    <row r="153" spans="1:23" x14ac:dyDescent="0.35">
      <c r="A153" s="235"/>
      <c r="C153" s="235"/>
      <c r="E153" s="235"/>
      <c r="G153" s="235"/>
      <c r="I153" s="235"/>
      <c r="K153" s="235"/>
      <c r="M153" s="235"/>
      <c r="O153" s="235"/>
      <c r="Q153" s="235"/>
      <c r="S153" s="235"/>
      <c r="U153" s="235"/>
      <c r="W153" s="235"/>
    </row>
    <row r="154" spans="1:23" x14ac:dyDescent="0.35">
      <c r="A154" s="235"/>
      <c r="C154" s="235"/>
      <c r="E154" s="235"/>
      <c r="G154" s="235"/>
      <c r="I154" s="235"/>
      <c r="K154" s="235"/>
      <c r="M154" s="235"/>
      <c r="O154" s="235"/>
      <c r="Q154" s="235"/>
      <c r="S154" s="235"/>
      <c r="U154" s="235"/>
      <c r="W154" s="235"/>
    </row>
    <row r="155" spans="1:23" x14ac:dyDescent="0.35">
      <c r="A155" s="235"/>
      <c r="C155" s="235"/>
      <c r="E155" s="235"/>
      <c r="G155" s="235"/>
      <c r="I155" s="235"/>
      <c r="K155" s="235"/>
      <c r="M155" s="235"/>
      <c r="O155" s="235"/>
      <c r="Q155" s="235"/>
      <c r="S155" s="235"/>
      <c r="U155" s="235"/>
      <c r="W155" s="235"/>
    </row>
    <row r="156" spans="1:23" x14ac:dyDescent="0.35">
      <c r="A156" s="235"/>
      <c r="C156" s="235"/>
      <c r="E156" s="235"/>
      <c r="G156" s="235"/>
      <c r="I156" s="235"/>
      <c r="K156" s="235"/>
      <c r="M156" s="235"/>
      <c r="O156" s="235"/>
      <c r="Q156" s="235"/>
      <c r="S156" s="235"/>
      <c r="U156" s="235"/>
      <c r="W156" s="235"/>
    </row>
    <row r="157" spans="1:23" x14ac:dyDescent="0.35">
      <c r="A157" s="235"/>
      <c r="C157" s="235"/>
      <c r="E157" s="235"/>
      <c r="G157" s="235"/>
      <c r="I157" s="235"/>
      <c r="K157" s="235"/>
      <c r="M157" s="235"/>
      <c r="O157" s="235"/>
      <c r="Q157" s="235"/>
      <c r="S157" s="235"/>
      <c r="U157" s="235"/>
      <c r="W157" s="235"/>
    </row>
    <row r="158" spans="1:23" x14ac:dyDescent="0.35">
      <c r="A158" s="235"/>
      <c r="C158" s="235"/>
      <c r="E158" s="235"/>
      <c r="G158" s="235"/>
      <c r="I158" s="235"/>
      <c r="K158" s="235"/>
      <c r="M158" s="235"/>
      <c r="O158" s="235"/>
      <c r="Q158" s="235"/>
      <c r="S158" s="235"/>
      <c r="U158" s="235"/>
      <c r="W158" s="235"/>
    </row>
    <row r="159" spans="1:23" x14ac:dyDescent="0.35">
      <c r="A159" s="235"/>
      <c r="C159" s="235"/>
      <c r="E159" s="235"/>
      <c r="G159" s="235"/>
      <c r="I159" s="235"/>
      <c r="K159" s="235"/>
      <c r="M159" s="235"/>
      <c r="O159" s="235"/>
      <c r="Q159" s="235"/>
      <c r="S159" s="235"/>
      <c r="U159" s="235"/>
      <c r="W159" s="235"/>
    </row>
    <row r="160" spans="1:23" x14ac:dyDescent="0.35">
      <c r="A160" s="235"/>
      <c r="C160" s="235"/>
      <c r="E160" s="235"/>
      <c r="G160" s="235"/>
      <c r="I160" s="235"/>
      <c r="K160" s="235"/>
      <c r="M160" s="235"/>
      <c r="O160" s="235"/>
      <c r="Q160" s="235"/>
      <c r="S160" s="235"/>
      <c r="U160" s="235"/>
      <c r="W160" s="235"/>
    </row>
    <row r="161" spans="1:23" x14ac:dyDescent="0.35">
      <c r="A161" s="235"/>
      <c r="C161" s="235"/>
      <c r="E161" s="235"/>
      <c r="G161" s="235"/>
      <c r="I161" s="235"/>
      <c r="K161" s="235"/>
      <c r="M161" s="235"/>
      <c r="O161" s="235"/>
      <c r="Q161" s="235"/>
      <c r="S161" s="235"/>
      <c r="U161" s="235"/>
      <c r="W161" s="235"/>
    </row>
    <row r="162" spans="1:23" x14ac:dyDescent="0.35">
      <c r="A162" s="235"/>
      <c r="C162" s="235"/>
      <c r="E162" s="235"/>
      <c r="G162" s="235"/>
      <c r="I162" s="235"/>
      <c r="K162" s="235"/>
      <c r="M162" s="235"/>
      <c r="O162" s="235"/>
      <c r="Q162" s="235"/>
      <c r="S162" s="235"/>
      <c r="U162" s="235"/>
      <c r="W162" s="235"/>
    </row>
    <row r="163" spans="1:23" x14ac:dyDescent="0.35">
      <c r="A163" s="235"/>
      <c r="C163" s="235"/>
      <c r="E163" s="235"/>
      <c r="G163" s="235"/>
      <c r="I163" s="235"/>
      <c r="K163" s="235"/>
      <c r="M163" s="235"/>
      <c r="O163" s="235"/>
      <c r="Q163" s="235"/>
      <c r="S163" s="235"/>
      <c r="U163" s="235"/>
      <c r="W163" s="235"/>
    </row>
    <row r="164" spans="1:23" x14ac:dyDescent="0.35">
      <c r="A164" s="235"/>
      <c r="C164" s="235"/>
      <c r="E164" s="235"/>
      <c r="G164" s="235"/>
      <c r="I164" s="235"/>
      <c r="K164" s="235"/>
      <c r="M164" s="235"/>
      <c r="O164" s="235"/>
      <c r="Q164" s="235"/>
      <c r="S164" s="235"/>
      <c r="U164" s="235"/>
      <c r="W164" s="235"/>
    </row>
    <row r="165" spans="1:23" x14ac:dyDescent="0.35">
      <c r="A165" s="235"/>
      <c r="C165" s="235"/>
      <c r="E165" s="235"/>
      <c r="G165" s="235"/>
      <c r="I165" s="235"/>
      <c r="K165" s="235"/>
      <c r="M165" s="235"/>
      <c r="O165" s="235"/>
      <c r="Q165" s="235"/>
      <c r="S165" s="235"/>
      <c r="U165" s="235"/>
      <c r="W165" s="235"/>
    </row>
    <row r="166" spans="1:23" x14ac:dyDescent="0.35">
      <c r="A166" s="235"/>
      <c r="C166" s="235"/>
      <c r="E166" s="235"/>
      <c r="G166" s="235"/>
      <c r="I166" s="235"/>
      <c r="K166" s="235"/>
      <c r="M166" s="235"/>
      <c r="O166" s="235"/>
      <c r="Q166" s="235"/>
      <c r="S166" s="235"/>
      <c r="U166" s="235"/>
      <c r="W166" s="235"/>
    </row>
    <row r="167" spans="1:23" x14ac:dyDescent="0.35">
      <c r="A167" s="235"/>
      <c r="C167" s="235"/>
      <c r="E167" s="235"/>
      <c r="G167" s="235"/>
      <c r="I167" s="235"/>
      <c r="K167" s="235"/>
      <c r="M167" s="235"/>
      <c r="O167" s="235"/>
      <c r="Q167" s="235"/>
      <c r="S167" s="235"/>
      <c r="U167" s="235"/>
      <c r="W167" s="235"/>
    </row>
    <row r="168" spans="1:23" x14ac:dyDescent="0.35">
      <c r="A168" s="235"/>
      <c r="C168" s="235"/>
      <c r="E168" s="235"/>
      <c r="G168" s="235"/>
      <c r="I168" s="235"/>
      <c r="K168" s="235"/>
      <c r="M168" s="235"/>
      <c r="O168" s="235"/>
      <c r="Q168" s="235"/>
      <c r="S168" s="235"/>
      <c r="U168" s="235"/>
      <c r="W168" s="235"/>
    </row>
    <row r="169" spans="1:23" x14ac:dyDescent="0.35">
      <c r="A169" s="235"/>
      <c r="C169" s="235"/>
      <c r="E169" s="235"/>
      <c r="G169" s="235"/>
      <c r="I169" s="235"/>
      <c r="K169" s="235"/>
      <c r="M169" s="235"/>
      <c r="O169" s="235"/>
      <c r="Q169" s="235"/>
      <c r="S169" s="235"/>
      <c r="U169" s="235"/>
      <c r="W169" s="235"/>
    </row>
    <row r="170" spans="1:23" x14ac:dyDescent="0.35">
      <c r="A170" s="235"/>
      <c r="C170" s="235"/>
      <c r="E170" s="235"/>
      <c r="G170" s="235"/>
      <c r="I170" s="235"/>
      <c r="K170" s="235"/>
      <c r="M170" s="235"/>
      <c r="O170" s="235"/>
      <c r="Q170" s="235"/>
      <c r="S170" s="235"/>
      <c r="U170" s="235"/>
      <c r="W170" s="235"/>
    </row>
    <row r="171" spans="1:23" x14ac:dyDescent="0.35">
      <c r="A171" s="235"/>
      <c r="C171" s="235"/>
      <c r="E171" s="235"/>
      <c r="G171" s="235"/>
      <c r="I171" s="235"/>
      <c r="K171" s="235"/>
      <c r="M171" s="235"/>
      <c r="O171" s="235"/>
      <c r="Q171" s="235"/>
      <c r="S171" s="235"/>
      <c r="U171" s="235"/>
      <c r="W171" s="235"/>
    </row>
    <row r="172" spans="1:23" x14ac:dyDescent="0.35">
      <c r="A172" s="235"/>
      <c r="C172" s="235"/>
      <c r="E172" s="235"/>
      <c r="G172" s="235"/>
      <c r="I172" s="235"/>
      <c r="K172" s="235"/>
      <c r="M172" s="235"/>
      <c r="O172" s="235"/>
      <c r="Q172" s="235"/>
      <c r="S172" s="235"/>
      <c r="U172" s="235"/>
      <c r="W172" s="235"/>
    </row>
    <row r="173" spans="1:23" x14ac:dyDescent="0.35">
      <c r="A173" s="235"/>
      <c r="C173" s="235"/>
      <c r="E173" s="235"/>
      <c r="G173" s="235"/>
      <c r="I173" s="235"/>
      <c r="K173" s="235"/>
      <c r="M173" s="235"/>
      <c r="O173" s="235"/>
      <c r="Q173" s="235"/>
      <c r="S173" s="235"/>
      <c r="U173" s="235"/>
      <c r="W173" s="235"/>
    </row>
    <row r="174" spans="1:23" x14ac:dyDescent="0.35">
      <c r="A174" s="235"/>
      <c r="C174" s="235"/>
      <c r="E174" s="235"/>
      <c r="G174" s="235"/>
      <c r="I174" s="235"/>
      <c r="K174" s="235"/>
      <c r="M174" s="235"/>
      <c r="O174" s="235"/>
      <c r="Q174" s="235"/>
      <c r="S174" s="235"/>
      <c r="U174" s="235"/>
      <c r="W174" s="235"/>
    </row>
    <row r="175" spans="1:23" x14ac:dyDescent="0.35">
      <c r="A175" s="235"/>
      <c r="C175" s="235"/>
      <c r="E175" s="235"/>
      <c r="G175" s="235"/>
      <c r="I175" s="235"/>
      <c r="K175" s="235"/>
      <c r="M175" s="235"/>
      <c r="O175" s="235"/>
      <c r="Q175" s="235"/>
      <c r="S175" s="235"/>
      <c r="U175" s="235"/>
      <c r="W175" s="235"/>
    </row>
    <row r="176" spans="1:23" x14ac:dyDescent="0.35">
      <c r="A176" s="235"/>
      <c r="C176" s="235"/>
      <c r="E176" s="235"/>
      <c r="G176" s="235"/>
      <c r="I176" s="235"/>
      <c r="K176" s="235"/>
      <c r="M176" s="235"/>
      <c r="O176" s="235"/>
      <c r="Q176" s="235"/>
      <c r="S176" s="235"/>
      <c r="U176" s="235"/>
      <c r="W176" s="235"/>
    </row>
    <row r="177" spans="1:23" x14ac:dyDescent="0.35">
      <c r="A177" s="235"/>
      <c r="C177" s="235"/>
      <c r="E177" s="235"/>
      <c r="G177" s="235"/>
      <c r="I177" s="235"/>
      <c r="K177" s="235"/>
      <c r="M177" s="235"/>
      <c r="O177" s="235"/>
      <c r="Q177" s="235"/>
      <c r="S177" s="235"/>
      <c r="U177" s="235"/>
      <c r="W177" s="235"/>
    </row>
    <row r="178" spans="1:23" x14ac:dyDescent="0.35">
      <c r="A178" s="235"/>
      <c r="C178" s="235"/>
      <c r="E178" s="235"/>
      <c r="G178" s="235"/>
      <c r="I178" s="235"/>
      <c r="K178" s="235"/>
      <c r="M178" s="235"/>
      <c r="O178" s="235"/>
      <c r="Q178" s="235"/>
      <c r="S178" s="235"/>
      <c r="U178" s="235"/>
      <c r="W178" s="235"/>
    </row>
    <row r="179" spans="1:23" x14ac:dyDescent="0.35">
      <c r="A179" s="235"/>
      <c r="C179" s="235"/>
      <c r="E179" s="235"/>
      <c r="G179" s="235"/>
      <c r="I179" s="235"/>
      <c r="K179" s="235"/>
      <c r="M179" s="235"/>
      <c r="O179" s="235"/>
      <c r="Q179" s="235"/>
      <c r="S179" s="235"/>
      <c r="U179" s="235"/>
      <c r="W179" s="235"/>
    </row>
    <row r="180" spans="1:23" x14ac:dyDescent="0.35">
      <c r="A180" s="235"/>
      <c r="C180" s="235"/>
      <c r="E180" s="235"/>
      <c r="G180" s="235"/>
      <c r="I180" s="235"/>
      <c r="K180" s="235"/>
      <c r="M180" s="235"/>
      <c r="O180" s="235"/>
      <c r="Q180" s="235"/>
      <c r="S180" s="235"/>
      <c r="U180" s="235"/>
      <c r="W180" s="235"/>
    </row>
    <row r="181" spans="1:23" x14ac:dyDescent="0.35">
      <c r="A181" s="235"/>
      <c r="C181" s="235"/>
      <c r="E181" s="235"/>
      <c r="G181" s="235"/>
      <c r="I181" s="235"/>
      <c r="K181" s="235"/>
      <c r="M181" s="235"/>
      <c r="O181" s="235"/>
      <c r="Q181" s="235"/>
      <c r="S181" s="235"/>
      <c r="U181" s="235"/>
      <c r="W181" s="235"/>
    </row>
    <row r="182" spans="1:23" x14ac:dyDescent="0.35">
      <c r="A182" s="235"/>
      <c r="C182" s="235"/>
      <c r="E182" s="235"/>
      <c r="G182" s="235"/>
      <c r="I182" s="235"/>
      <c r="K182" s="235"/>
      <c r="M182" s="235"/>
      <c r="O182" s="235"/>
      <c r="Q182" s="235"/>
      <c r="S182" s="235"/>
      <c r="U182" s="235"/>
      <c r="W182" s="235"/>
    </row>
    <row r="183" spans="1:23" x14ac:dyDescent="0.35">
      <c r="A183" s="235"/>
      <c r="C183" s="235"/>
      <c r="E183" s="235"/>
      <c r="G183" s="235"/>
      <c r="I183" s="235"/>
      <c r="K183" s="235"/>
      <c r="M183" s="235"/>
      <c r="O183" s="235"/>
      <c r="Q183" s="235"/>
      <c r="S183" s="235"/>
      <c r="U183" s="235"/>
      <c r="W183" s="235"/>
    </row>
    <row r="184" spans="1:23" x14ac:dyDescent="0.35">
      <c r="A184" s="235"/>
      <c r="C184" s="235"/>
      <c r="E184" s="235"/>
      <c r="G184" s="235"/>
      <c r="I184" s="235"/>
      <c r="K184" s="235"/>
      <c r="M184" s="235"/>
      <c r="O184" s="235"/>
      <c r="Q184" s="235"/>
      <c r="S184" s="235"/>
      <c r="U184" s="235"/>
      <c r="W184" s="235"/>
    </row>
    <row r="185" spans="1:23" x14ac:dyDescent="0.35">
      <c r="A185" s="235"/>
      <c r="C185" s="235"/>
      <c r="E185" s="235"/>
      <c r="G185" s="235"/>
      <c r="I185" s="235"/>
      <c r="K185" s="235"/>
      <c r="M185" s="235"/>
      <c r="O185" s="235"/>
      <c r="Q185" s="235"/>
      <c r="S185" s="235"/>
      <c r="U185" s="235"/>
      <c r="W185" s="235"/>
    </row>
    <row r="186" spans="1:23" x14ac:dyDescent="0.35">
      <c r="A186" s="235"/>
      <c r="C186" s="235"/>
      <c r="E186" s="235"/>
      <c r="G186" s="235"/>
      <c r="I186" s="235"/>
      <c r="K186" s="235"/>
      <c r="M186" s="235"/>
      <c r="O186" s="235"/>
      <c r="Q186" s="235"/>
      <c r="S186" s="235"/>
      <c r="U186" s="235"/>
      <c r="W186" s="235"/>
    </row>
    <row r="187" spans="1:23" x14ac:dyDescent="0.35">
      <c r="A187" s="235"/>
      <c r="C187" s="235"/>
      <c r="E187" s="235"/>
      <c r="G187" s="235"/>
      <c r="I187" s="235"/>
      <c r="K187" s="235"/>
      <c r="M187" s="235"/>
      <c r="O187" s="235"/>
      <c r="Q187" s="235"/>
      <c r="S187" s="235"/>
      <c r="U187" s="235"/>
      <c r="W187" s="235"/>
    </row>
    <row r="188" spans="1:23" x14ac:dyDescent="0.35">
      <c r="A188" s="235"/>
      <c r="C188" s="235"/>
      <c r="E188" s="235"/>
      <c r="G188" s="235"/>
      <c r="I188" s="235"/>
      <c r="K188" s="235"/>
      <c r="M188" s="235"/>
      <c r="O188" s="235"/>
      <c r="Q188" s="235"/>
      <c r="S188" s="235"/>
      <c r="U188" s="235"/>
      <c r="W188" s="235"/>
    </row>
    <row r="189" spans="1:23" x14ac:dyDescent="0.35">
      <c r="A189" s="235"/>
      <c r="C189" s="235"/>
      <c r="E189" s="235"/>
      <c r="G189" s="235"/>
      <c r="I189" s="235"/>
      <c r="K189" s="235"/>
      <c r="M189" s="235"/>
      <c r="O189" s="235"/>
      <c r="Q189" s="235"/>
      <c r="S189" s="235"/>
      <c r="U189" s="235"/>
      <c r="W189" s="235"/>
    </row>
    <row r="190" spans="1:23" x14ac:dyDescent="0.35">
      <c r="A190" s="235"/>
      <c r="C190" s="235"/>
      <c r="E190" s="235"/>
      <c r="G190" s="235"/>
      <c r="I190" s="235"/>
      <c r="K190" s="235"/>
      <c r="M190" s="235"/>
      <c r="O190" s="235"/>
      <c r="Q190" s="235"/>
      <c r="S190" s="235"/>
      <c r="U190" s="235"/>
      <c r="W190" s="235"/>
    </row>
    <row r="191" spans="1:23" x14ac:dyDescent="0.35">
      <c r="A191" s="235"/>
      <c r="C191" s="235"/>
      <c r="E191" s="235"/>
      <c r="G191" s="235"/>
      <c r="I191" s="235"/>
      <c r="K191" s="235"/>
      <c r="M191" s="235"/>
      <c r="O191" s="235"/>
      <c r="Q191" s="235"/>
      <c r="S191" s="235"/>
      <c r="U191" s="235"/>
      <c r="W191" s="235"/>
    </row>
    <row r="192" spans="1:23" x14ac:dyDescent="0.35">
      <c r="A192" s="235"/>
      <c r="C192" s="235"/>
      <c r="E192" s="235"/>
      <c r="G192" s="235"/>
      <c r="I192" s="235"/>
      <c r="K192" s="235"/>
      <c r="M192" s="235"/>
      <c r="O192" s="235"/>
      <c r="Q192" s="235"/>
      <c r="S192" s="235"/>
      <c r="U192" s="235"/>
      <c r="W192" s="235"/>
    </row>
    <row r="193" spans="1:23" x14ac:dyDescent="0.35">
      <c r="A193" s="235"/>
      <c r="C193" s="235"/>
      <c r="E193" s="235"/>
      <c r="G193" s="235"/>
      <c r="I193" s="235"/>
      <c r="K193" s="235"/>
      <c r="M193" s="235"/>
      <c r="O193" s="235"/>
      <c r="Q193" s="235"/>
      <c r="S193" s="235"/>
      <c r="U193" s="235"/>
      <c r="W193" s="235"/>
    </row>
    <row r="194" spans="1:23" x14ac:dyDescent="0.35">
      <c r="A194" s="235"/>
      <c r="C194" s="235"/>
      <c r="E194" s="235"/>
      <c r="G194" s="235"/>
      <c r="I194" s="235"/>
      <c r="K194" s="235"/>
      <c r="M194" s="235"/>
      <c r="O194" s="235"/>
      <c r="Q194" s="235"/>
      <c r="S194" s="235"/>
      <c r="U194" s="235"/>
      <c r="W194" s="235"/>
    </row>
    <row r="195" spans="1:23" x14ac:dyDescent="0.35">
      <c r="A195" s="235"/>
      <c r="C195" s="235"/>
      <c r="E195" s="235"/>
      <c r="G195" s="235"/>
      <c r="I195" s="235"/>
      <c r="K195" s="235"/>
      <c r="M195" s="235"/>
      <c r="O195" s="235"/>
      <c r="Q195" s="235"/>
      <c r="S195" s="235"/>
      <c r="U195" s="235"/>
      <c r="W195" s="235"/>
    </row>
    <row r="196" spans="1:23" x14ac:dyDescent="0.35">
      <c r="A196" s="235"/>
      <c r="C196" s="235"/>
      <c r="E196" s="235"/>
      <c r="G196" s="235"/>
      <c r="I196" s="235"/>
      <c r="K196" s="235"/>
      <c r="M196" s="235"/>
      <c r="O196" s="235"/>
      <c r="Q196" s="235"/>
      <c r="S196" s="235"/>
      <c r="U196" s="235"/>
      <c r="W196" s="235"/>
    </row>
    <row r="197" spans="1:23" x14ac:dyDescent="0.35">
      <c r="A197" s="235"/>
      <c r="C197" s="235"/>
      <c r="E197" s="235"/>
      <c r="G197" s="235"/>
      <c r="I197" s="235"/>
      <c r="K197" s="235"/>
      <c r="M197" s="235"/>
      <c r="O197" s="235"/>
      <c r="Q197" s="235"/>
      <c r="S197" s="235"/>
      <c r="U197" s="235"/>
      <c r="W197" s="235"/>
    </row>
    <row r="198" spans="1:23" x14ac:dyDescent="0.35">
      <c r="A198" s="235"/>
      <c r="C198" s="235"/>
      <c r="E198" s="235"/>
      <c r="G198" s="235"/>
      <c r="I198" s="235"/>
      <c r="K198" s="235"/>
      <c r="M198" s="235"/>
      <c r="O198" s="235"/>
      <c r="Q198" s="235"/>
      <c r="S198" s="235"/>
      <c r="U198" s="235"/>
      <c r="W198" s="235"/>
    </row>
    <row r="199" spans="1:23" x14ac:dyDescent="0.35">
      <c r="A199" s="235"/>
      <c r="C199" s="235"/>
      <c r="E199" s="235"/>
      <c r="G199" s="235"/>
      <c r="I199" s="235"/>
      <c r="K199" s="235"/>
      <c r="M199" s="235"/>
      <c r="O199" s="235"/>
      <c r="Q199" s="235"/>
      <c r="S199" s="235"/>
      <c r="U199" s="235"/>
      <c r="W199" s="235"/>
    </row>
    <row r="200" spans="1:23" x14ac:dyDescent="0.35">
      <c r="A200" s="235"/>
      <c r="C200" s="235"/>
      <c r="E200" s="235"/>
      <c r="G200" s="235"/>
      <c r="I200" s="235"/>
      <c r="K200" s="235"/>
      <c r="M200" s="235"/>
      <c r="O200" s="235"/>
      <c r="Q200" s="235"/>
      <c r="S200" s="235"/>
      <c r="U200" s="235"/>
      <c r="W200" s="235"/>
    </row>
    <row r="201" spans="1:23" x14ac:dyDescent="0.35">
      <c r="A201" s="235"/>
      <c r="C201" s="235"/>
      <c r="E201" s="235"/>
      <c r="G201" s="235"/>
      <c r="I201" s="235"/>
      <c r="K201" s="235"/>
      <c r="M201" s="235"/>
      <c r="O201" s="235"/>
      <c r="Q201" s="235"/>
      <c r="S201" s="235"/>
      <c r="U201" s="235"/>
      <c r="W201" s="235"/>
    </row>
    <row r="202" spans="1:23" x14ac:dyDescent="0.35">
      <c r="A202" s="235"/>
      <c r="C202" s="235"/>
      <c r="E202" s="235"/>
      <c r="G202" s="235"/>
      <c r="I202" s="235"/>
      <c r="K202" s="235"/>
      <c r="M202" s="235"/>
      <c r="O202" s="235"/>
      <c r="Q202" s="235"/>
      <c r="S202" s="235"/>
      <c r="U202" s="235"/>
      <c r="W202" s="235"/>
    </row>
    <row r="203" spans="1:23" x14ac:dyDescent="0.35">
      <c r="A203" s="235"/>
      <c r="C203" s="235"/>
      <c r="E203" s="235"/>
      <c r="G203" s="235"/>
      <c r="I203" s="235"/>
      <c r="K203" s="235"/>
      <c r="M203" s="235"/>
      <c r="O203" s="235"/>
      <c r="Q203" s="235"/>
      <c r="S203" s="235"/>
      <c r="U203" s="235"/>
      <c r="W203" s="235"/>
    </row>
    <row r="204" spans="1:23" x14ac:dyDescent="0.35">
      <c r="A204" s="235"/>
      <c r="C204" s="235"/>
      <c r="E204" s="235"/>
      <c r="G204" s="235"/>
      <c r="I204" s="235"/>
      <c r="K204" s="235"/>
      <c r="M204" s="235"/>
      <c r="O204" s="235"/>
      <c r="Q204" s="235"/>
      <c r="S204" s="235"/>
      <c r="U204" s="235"/>
      <c r="W204" s="235"/>
    </row>
    <row r="205" spans="1:23" x14ac:dyDescent="0.35">
      <c r="A205" s="235"/>
      <c r="C205" s="235"/>
      <c r="E205" s="235"/>
      <c r="G205" s="235"/>
      <c r="I205" s="235"/>
      <c r="K205" s="235"/>
      <c r="M205" s="235"/>
      <c r="O205" s="235"/>
      <c r="Q205" s="235"/>
      <c r="S205" s="235"/>
      <c r="U205" s="235"/>
      <c r="W205" s="235"/>
    </row>
    <row r="206" spans="1:23" x14ac:dyDescent="0.35">
      <c r="A206" s="235"/>
      <c r="C206" s="235"/>
      <c r="E206" s="235"/>
      <c r="G206" s="235"/>
      <c r="I206" s="235"/>
      <c r="K206" s="235"/>
      <c r="M206" s="235"/>
      <c r="O206" s="235"/>
      <c r="Q206" s="235"/>
      <c r="S206" s="235"/>
      <c r="U206" s="235"/>
      <c r="W206" s="235"/>
    </row>
    <row r="207" spans="1:23" x14ac:dyDescent="0.35">
      <c r="A207" s="235"/>
      <c r="C207" s="235"/>
      <c r="E207" s="235"/>
      <c r="G207" s="235"/>
      <c r="I207" s="235"/>
      <c r="K207" s="235"/>
      <c r="M207" s="235"/>
      <c r="O207" s="235"/>
      <c r="Q207" s="235"/>
      <c r="S207" s="235"/>
      <c r="U207" s="235"/>
      <c r="W207" s="235"/>
    </row>
    <row r="208" spans="1:23" x14ac:dyDescent="0.35">
      <c r="A208" s="235"/>
      <c r="C208" s="235"/>
      <c r="E208" s="235"/>
      <c r="G208" s="235"/>
      <c r="I208" s="235"/>
      <c r="K208" s="235"/>
      <c r="M208" s="235"/>
      <c r="O208" s="235"/>
      <c r="Q208" s="235"/>
      <c r="S208" s="235"/>
      <c r="U208" s="235"/>
      <c r="W208" s="235"/>
    </row>
    <row r="209" spans="1:23" x14ac:dyDescent="0.35">
      <c r="A209" s="235"/>
      <c r="C209" s="235"/>
      <c r="E209" s="235"/>
      <c r="G209" s="235"/>
      <c r="I209" s="235"/>
      <c r="K209" s="235"/>
      <c r="M209" s="235"/>
      <c r="O209" s="235"/>
      <c r="Q209" s="235"/>
      <c r="S209" s="235"/>
      <c r="U209" s="235"/>
      <c r="W209" s="235"/>
    </row>
    <row r="210" spans="1:23" x14ac:dyDescent="0.35">
      <c r="A210" s="235"/>
      <c r="C210" s="235"/>
      <c r="E210" s="235"/>
      <c r="G210" s="235"/>
      <c r="I210" s="235"/>
      <c r="K210" s="235"/>
      <c r="M210" s="235"/>
      <c r="O210" s="235"/>
      <c r="Q210" s="235"/>
      <c r="S210" s="235"/>
      <c r="U210" s="235"/>
      <c r="W210" s="235"/>
    </row>
    <row r="211" spans="1:23" x14ac:dyDescent="0.35">
      <c r="A211" s="235"/>
      <c r="C211" s="235"/>
      <c r="E211" s="235"/>
      <c r="G211" s="235"/>
      <c r="I211" s="235"/>
      <c r="K211" s="235"/>
      <c r="M211" s="235"/>
      <c r="O211" s="235"/>
      <c r="Q211" s="235"/>
      <c r="S211" s="235"/>
      <c r="U211" s="235"/>
      <c r="W211" s="235"/>
    </row>
    <row r="212" spans="1:23" x14ac:dyDescent="0.35">
      <c r="A212" s="235"/>
      <c r="C212" s="235"/>
      <c r="E212" s="235"/>
      <c r="G212" s="235"/>
      <c r="I212" s="235"/>
      <c r="K212" s="235"/>
      <c r="M212" s="235"/>
      <c r="O212" s="235"/>
      <c r="Q212" s="235"/>
      <c r="S212" s="235"/>
      <c r="U212" s="235"/>
      <c r="W212" s="235"/>
    </row>
    <row r="213" spans="1:23" x14ac:dyDescent="0.35">
      <c r="A213" s="235"/>
      <c r="C213" s="235"/>
      <c r="E213" s="235"/>
      <c r="G213" s="235"/>
      <c r="I213" s="235"/>
      <c r="K213" s="235"/>
      <c r="M213" s="235"/>
      <c r="O213" s="235"/>
      <c r="Q213" s="235"/>
      <c r="S213" s="235"/>
      <c r="U213" s="235"/>
      <c r="W213" s="235"/>
    </row>
    <row r="214" spans="1:23" x14ac:dyDescent="0.35">
      <c r="A214" s="235"/>
      <c r="C214" s="235"/>
      <c r="E214" s="235"/>
      <c r="G214" s="235"/>
      <c r="I214" s="235"/>
      <c r="K214" s="235"/>
      <c r="M214" s="235"/>
      <c r="O214" s="235"/>
      <c r="Q214" s="235"/>
      <c r="S214" s="235"/>
      <c r="U214" s="235"/>
      <c r="W214" s="235"/>
    </row>
    <row r="215" spans="1:23" x14ac:dyDescent="0.35">
      <c r="A215" s="235"/>
      <c r="C215" s="235"/>
      <c r="E215" s="235"/>
      <c r="G215" s="235"/>
      <c r="I215" s="235"/>
      <c r="K215" s="235"/>
      <c r="M215" s="235"/>
      <c r="O215" s="235"/>
      <c r="Q215" s="235"/>
      <c r="S215" s="235"/>
      <c r="U215" s="235"/>
      <c r="W215" s="235"/>
    </row>
    <row r="216" spans="1:23" x14ac:dyDescent="0.35">
      <c r="A216" s="235"/>
      <c r="C216" s="235"/>
      <c r="E216" s="235"/>
      <c r="G216" s="235"/>
      <c r="I216" s="235"/>
      <c r="K216" s="235"/>
      <c r="M216" s="235"/>
      <c r="O216" s="235"/>
      <c r="Q216" s="235"/>
      <c r="S216" s="235"/>
      <c r="U216" s="235"/>
      <c r="W216" s="235"/>
    </row>
    <row r="217" spans="1:23" x14ac:dyDescent="0.35">
      <c r="A217" s="235"/>
      <c r="C217" s="235"/>
      <c r="E217" s="235"/>
      <c r="G217" s="235"/>
      <c r="I217" s="235"/>
      <c r="K217" s="235"/>
      <c r="M217" s="235"/>
      <c r="O217" s="235"/>
      <c r="Q217" s="235"/>
      <c r="S217" s="235"/>
      <c r="U217" s="235"/>
      <c r="W217" s="235"/>
    </row>
    <row r="218" spans="1:23" x14ac:dyDescent="0.35">
      <c r="A218" s="235"/>
      <c r="C218" s="235"/>
      <c r="E218" s="235"/>
      <c r="G218" s="235"/>
      <c r="I218" s="235"/>
      <c r="K218" s="235"/>
      <c r="M218" s="235"/>
      <c r="O218" s="235"/>
      <c r="Q218" s="235"/>
      <c r="S218" s="235"/>
      <c r="U218" s="235"/>
      <c r="W218" s="235"/>
    </row>
    <row r="219" spans="1:23" x14ac:dyDescent="0.35">
      <c r="A219" s="235"/>
      <c r="C219" s="235"/>
      <c r="E219" s="235"/>
      <c r="G219" s="235"/>
      <c r="I219" s="235"/>
      <c r="K219" s="235"/>
      <c r="M219" s="235"/>
      <c r="O219" s="235"/>
      <c r="Q219" s="235"/>
      <c r="S219" s="235"/>
      <c r="U219" s="235"/>
      <c r="W219" s="235"/>
    </row>
    <row r="220" spans="1:23" x14ac:dyDescent="0.35">
      <c r="A220" s="235"/>
      <c r="C220" s="235"/>
      <c r="E220" s="235"/>
      <c r="G220" s="235"/>
      <c r="I220" s="235"/>
      <c r="K220" s="235"/>
      <c r="M220" s="235"/>
      <c r="O220" s="235"/>
      <c r="Q220" s="235"/>
      <c r="S220" s="235"/>
      <c r="U220" s="235"/>
      <c r="W220" s="235"/>
    </row>
    <row r="221" spans="1:23" x14ac:dyDescent="0.35">
      <c r="A221" s="235"/>
      <c r="C221" s="235"/>
      <c r="E221" s="235"/>
      <c r="G221" s="235"/>
      <c r="I221" s="235"/>
      <c r="K221" s="235"/>
      <c r="M221" s="235"/>
      <c r="O221" s="235"/>
      <c r="Q221" s="235"/>
      <c r="S221" s="235"/>
      <c r="U221" s="235"/>
      <c r="W221" s="235"/>
    </row>
    <row r="222" spans="1:23" x14ac:dyDescent="0.35">
      <c r="A222" s="235"/>
      <c r="C222" s="235"/>
      <c r="E222" s="235"/>
      <c r="G222" s="235"/>
      <c r="I222" s="235"/>
      <c r="K222" s="235"/>
      <c r="M222" s="235"/>
      <c r="O222" s="235"/>
      <c r="Q222" s="235"/>
      <c r="S222" s="235"/>
      <c r="U222" s="235"/>
      <c r="W222" s="235"/>
    </row>
    <row r="223" spans="1:23" x14ac:dyDescent="0.35">
      <c r="A223" s="235"/>
      <c r="C223" s="235"/>
      <c r="E223" s="235"/>
      <c r="G223" s="235"/>
      <c r="I223" s="235"/>
      <c r="K223" s="235"/>
      <c r="M223" s="235"/>
      <c r="O223" s="235"/>
      <c r="Q223" s="235"/>
      <c r="S223" s="235"/>
      <c r="U223" s="235"/>
      <c r="W223" s="235"/>
    </row>
    <row r="224" spans="1:23" x14ac:dyDescent="0.35">
      <c r="A224" s="235"/>
      <c r="C224" s="235"/>
      <c r="E224" s="235"/>
      <c r="G224" s="235"/>
      <c r="I224" s="235"/>
      <c r="K224" s="235"/>
      <c r="M224" s="235"/>
      <c r="O224" s="235"/>
      <c r="Q224" s="235"/>
      <c r="S224" s="235"/>
      <c r="U224" s="235"/>
      <c r="W224" s="235"/>
    </row>
    <row r="225" spans="1:23" x14ac:dyDescent="0.35">
      <c r="A225" s="235"/>
      <c r="C225" s="235"/>
      <c r="E225" s="235"/>
      <c r="G225" s="235"/>
      <c r="I225" s="235"/>
      <c r="K225" s="235"/>
      <c r="M225" s="235"/>
      <c r="O225" s="235"/>
      <c r="Q225" s="235"/>
      <c r="S225" s="235"/>
      <c r="U225" s="235"/>
      <c r="W225" s="235"/>
    </row>
    <row r="226" spans="1:23" x14ac:dyDescent="0.35">
      <c r="A226" s="235"/>
      <c r="C226" s="235"/>
      <c r="E226" s="235"/>
      <c r="G226" s="235"/>
      <c r="I226" s="235"/>
      <c r="K226" s="235"/>
      <c r="M226" s="235"/>
      <c r="O226" s="235"/>
      <c r="Q226" s="235"/>
      <c r="S226" s="235"/>
      <c r="U226" s="235"/>
      <c r="W226" s="235"/>
    </row>
    <row r="227" spans="1:23" x14ac:dyDescent="0.35">
      <c r="A227" s="235"/>
      <c r="C227" s="235"/>
      <c r="E227" s="235"/>
      <c r="G227" s="235"/>
      <c r="I227" s="235"/>
      <c r="K227" s="235"/>
      <c r="M227" s="235"/>
      <c r="O227" s="235"/>
      <c r="Q227" s="235"/>
      <c r="S227" s="235"/>
      <c r="U227" s="235"/>
      <c r="W227" s="235"/>
    </row>
    <row r="228" spans="1:23" x14ac:dyDescent="0.35">
      <c r="A228" s="235"/>
      <c r="C228" s="235"/>
      <c r="E228" s="235"/>
      <c r="G228" s="235"/>
      <c r="I228" s="235"/>
      <c r="K228" s="235"/>
      <c r="M228" s="235"/>
      <c r="O228" s="235"/>
      <c r="Q228" s="235"/>
      <c r="S228" s="235"/>
      <c r="U228" s="235"/>
      <c r="W228" s="235"/>
    </row>
    <row r="229" spans="1:23" x14ac:dyDescent="0.35">
      <c r="A229" s="235"/>
      <c r="C229" s="235"/>
      <c r="E229" s="235"/>
      <c r="G229" s="235"/>
      <c r="I229" s="235"/>
      <c r="K229" s="235"/>
      <c r="M229" s="235"/>
      <c r="O229" s="235"/>
      <c r="Q229" s="235"/>
      <c r="S229" s="235"/>
      <c r="U229" s="235"/>
      <c r="W229" s="235"/>
    </row>
    <row r="230" spans="1:23" x14ac:dyDescent="0.35">
      <c r="A230" s="235"/>
      <c r="C230" s="235"/>
      <c r="E230" s="235"/>
      <c r="G230" s="235"/>
      <c r="I230" s="235"/>
      <c r="K230" s="235"/>
      <c r="M230" s="235"/>
      <c r="O230" s="235"/>
      <c r="Q230" s="235"/>
      <c r="S230" s="235"/>
      <c r="U230" s="235"/>
      <c r="W230" s="235"/>
    </row>
    <row r="231" spans="1:23" x14ac:dyDescent="0.35">
      <c r="A231" s="235"/>
      <c r="C231" s="235"/>
      <c r="E231" s="235"/>
      <c r="G231" s="235"/>
      <c r="I231" s="235"/>
      <c r="K231" s="235"/>
      <c r="M231" s="235"/>
      <c r="O231" s="235"/>
      <c r="Q231" s="235"/>
      <c r="S231" s="235"/>
      <c r="U231" s="235"/>
      <c r="W231" s="235"/>
    </row>
    <row r="232" spans="1:23" x14ac:dyDescent="0.35">
      <c r="A232" s="235"/>
      <c r="C232" s="235"/>
      <c r="E232" s="235"/>
      <c r="G232" s="235"/>
      <c r="I232" s="235"/>
      <c r="K232" s="235"/>
      <c r="M232" s="235"/>
      <c r="O232" s="235"/>
      <c r="Q232" s="235"/>
      <c r="S232" s="235"/>
      <c r="U232" s="235"/>
      <c r="W232" s="235"/>
    </row>
    <row r="233" spans="1:23" x14ac:dyDescent="0.35">
      <c r="A233" s="235"/>
      <c r="C233" s="235"/>
      <c r="E233" s="235"/>
      <c r="G233" s="235"/>
      <c r="I233" s="235"/>
      <c r="K233" s="235"/>
      <c r="M233" s="235"/>
      <c r="O233" s="235"/>
      <c r="Q233" s="235"/>
      <c r="S233" s="235"/>
      <c r="U233" s="235"/>
      <c r="W233" s="235"/>
    </row>
    <row r="234" spans="1:23" x14ac:dyDescent="0.35">
      <c r="A234" s="235"/>
      <c r="C234" s="235"/>
      <c r="E234" s="235"/>
      <c r="G234" s="235"/>
      <c r="I234" s="235"/>
      <c r="K234" s="235"/>
      <c r="M234" s="235"/>
      <c r="O234" s="235"/>
      <c r="Q234" s="235"/>
      <c r="S234" s="235"/>
      <c r="U234" s="235"/>
      <c r="W234" s="235"/>
    </row>
    <row r="235" spans="1:23" x14ac:dyDescent="0.35">
      <c r="A235" s="235"/>
      <c r="C235" s="235"/>
      <c r="E235" s="235"/>
      <c r="G235" s="235"/>
      <c r="I235" s="235"/>
      <c r="K235" s="235"/>
      <c r="M235" s="235"/>
      <c r="O235" s="235"/>
      <c r="Q235" s="235"/>
      <c r="S235" s="235"/>
      <c r="U235" s="235"/>
      <c r="W235" s="235"/>
    </row>
    <row r="236" spans="1:23" x14ac:dyDescent="0.35">
      <c r="A236" s="235"/>
      <c r="C236" s="235"/>
      <c r="E236" s="235"/>
      <c r="G236" s="235"/>
      <c r="I236" s="235"/>
      <c r="K236" s="235"/>
      <c r="M236" s="235"/>
      <c r="O236" s="235"/>
      <c r="Q236" s="235"/>
      <c r="S236" s="235"/>
      <c r="U236" s="235"/>
      <c r="W236" s="235"/>
    </row>
    <row r="237" spans="1:23" x14ac:dyDescent="0.35">
      <c r="A237" s="235"/>
      <c r="C237" s="235"/>
      <c r="E237" s="235"/>
      <c r="G237" s="235"/>
      <c r="I237" s="235"/>
      <c r="K237" s="235"/>
      <c r="M237" s="235"/>
      <c r="O237" s="235"/>
      <c r="Q237" s="235"/>
      <c r="S237" s="235"/>
      <c r="U237" s="235"/>
      <c r="W237" s="235"/>
    </row>
    <row r="238" spans="1:23" x14ac:dyDescent="0.35">
      <c r="A238" s="235"/>
      <c r="C238" s="235"/>
      <c r="E238" s="235"/>
      <c r="G238" s="235"/>
      <c r="I238" s="235"/>
      <c r="K238" s="235"/>
      <c r="M238" s="235"/>
      <c r="O238" s="235"/>
      <c r="Q238" s="235"/>
      <c r="S238" s="235"/>
      <c r="U238" s="235"/>
      <c r="W238" s="235"/>
    </row>
    <row r="239" spans="1:23" x14ac:dyDescent="0.35">
      <c r="A239" s="235"/>
      <c r="C239" s="235"/>
      <c r="E239" s="235"/>
      <c r="G239" s="235"/>
      <c r="I239" s="235"/>
      <c r="K239" s="235"/>
      <c r="M239" s="235"/>
      <c r="O239" s="235"/>
      <c r="Q239" s="235"/>
      <c r="S239" s="235"/>
      <c r="U239" s="235"/>
      <c r="W239" s="235"/>
    </row>
    <row r="240" spans="1:23" x14ac:dyDescent="0.35">
      <c r="A240" s="235"/>
      <c r="C240" s="235"/>
      <c r="E240" s="235"/>
      <c r="G240" s="235"/>
      <c r="I240" s="235"/>
      <c r="K240" s="235"/>
      <c r="M240" s="235"/>
      <c r="O240" s="235"/>
      <c r="Q240" s="235"/>
      <c r="S240" s="235"/>
      <c r="U240" s="235"/>
      <c r="W240" s="235"/>
    </row>
    <row r="241" spans="1:23" x14ac:dyDescent="0.35">
      <c r="A241" s="235"/>
      <c r="C241" s="235"/>
      <c r="E241" s="235"/>
      <c r="G241" s="235"/>
      <c r="I241" s="235"/>
      <c r="K241" s="235"/>
      <c r="M241" s="235"/>
      <c r="O241" s="235"/>
      <c r="Q241" s="235"/>
      <c r="S241" s="235"/>
      <c r="U241" s="235"/>
      <c r="W241" s="235"/>
    </row>
    <row r="242" spans="1:23" x14ac:dyDescent="0.35">
      <c r="A242" s="235"/>
      <c r="C242" s="235"/>
      <c r="E242" s="235"/>
      <c r="G242" s="235"/>
      <c r="I242" s="235"/>
      <c r="K242" s="235"/>
      <c r="M242" s="235"/>
      <c r="O242" s="235"/>
      <c r="Q242" s="235"/>
      <c r="S242" s="235"/>
      <c r="U242" s="235"/>
      <c r="W242" s="235"/>
    </row>
    <row r="243" spans="1:23" x14ac:dyDescent="0.35">
      <c r="A243" s="235"/>
      <c r="C243" s="235"/>
      <c r="E243" s="235"/>
      <c r="G243" s="235"/>
      <c r="I243" s="235"/>
      <c r="K243" s="235"/>
      <c r="M243" s="235"/>
      <c r="O243" s="235"/>
      <c r="Q243" s="235"/>
      <c r="S243" s="235"/>
      <c r="U243" s="235"/>
      <c r="W243" s="235"/>
    </row>
    <row r="244" spans="1:23" x14ac:dyDescent="0.35">
      <c r="A244" s="235"/>
      <c r="C244" s="235"/>
      <c r="E244" s="235"/>
      <c r="G244" s="235"/>
      <c r="I244" s="235"/>
      <c r="K244" s="235"/>
      <c r="M244" s="235"/>
      <c r="O244" s="235"/>
      <c r="Q244" s="235"/>
      <c r="S244" s="235"/>
      <c r="U244" s="235"/>
      <c r="W244" s="235"/>
    </row>
    <row r="245" spans="1:23" x14ac:dyDescent="0.35">
      <c r="A245" s="235"/>
      <c r="C245" s="235"/>
      <c r="E245" s="235"/>
      <c r="G245" s="235"/>
      <c r="I245" s="235"/>
      <c r="K245" s="235"/>
      <c r="M245" s="235"/>
      <c r="O245" s="235"/>
      <c r="Q245" s="235"/>
      <c r="S245" s="235"/>
      <c r="U245" s="235"/>
      <c r="W245" s="235"/>
    </row>
    <row r="246" spans="1:23" x14ac:dyDescent="0.35">
      <c r="A246" s="235"/>
      <c r="C246" s="235"/>
      <c r="E246" s="235"/>
      <c r="G246" s="235"/>
      <c r="I246" s="235"/>
      <c r="K246" s="235"/>
      <c r="M246" s="235"/>
      <c r="O246" s="235"/>
      <c r="Q246" s="235"/>
      <c r="S246" s="235"/>
      <c r="U246" s="235"/>
      <c r="W246" s="235"/>
    </row>
    <row r="247" spans="1:23" x14ac:dyDescent="0.35">
      <c r="A247" s="235"/>
      <c r="C247" s="235"/>
      <c r="E247" s="235"/>
      <c r="G247" s="235"/>
      <c r="I247" s="235"/>
      <c r="K247" s="235"/>
      <c r="M247" s="235"/>
      <c r="O247" s="235"/>
      <c r="Q247" s="235"/>
      <c r="S247" s="235"/>
      <c r="U247" s="235"/>
      <c r="W247" s="235"/>
    </row>
    <row r="248" spans="1:23" x14ac:dyDescent="0.35">
      <c r="A248" s="235"/>
      <c r="C248" s="235"/>
      <c r="E248" s="235"/>
      <c r="G248" s="235"/>
      <c r="I248" s="235"/>
      <c r="K248" s="235"/>
      <c r="M248" s="235"/>
      <c r="O248" s="235"/>
      <c r="Q248" s="235"/>
      <c r="S248" s="235"/>
      <c r="U248" s="235"/>
      <c r="W248" s="235"/>
    </row>
    <row r="249" spans="1:23" x14ac:dyDescent="0.35">
      <c r="A249" s="235"/>
      <c r="C249" s="235"/>
      <c r="E249" s="235"/>
      <c r="G249" s="235"/>
      <c r="I249" s="235"/>
      <c r="K249" s="235"/>
      <c r="M249" s="235"/>
      <c r="O249" s="235"/>
      <c r="Q249" s="235"/>
      <c r="S249" s="235"/>
      <c r="U249" s="235"/>
      <c r="W249" s="235"/>
    </row>
    <row r="250" spans="1:23" x14ac:dyDescent="0.35">
      <c r="A250" s="235"/>
      <c r="C250" s="235"/>
      <c r="E250" s="235"/>
      <c r="G250" s="235"/>
      <c r="I250" s="235"/>
      <c r="K250" s="235"/>
      <c r="M250" s="235"/>
      <c r="O250" s="235"/>
      <c r="Q250" s="235"/>
      <c r="S250" s="235"/>
      <c r="U250" s="235"/>
      <c r="W250" s="235"/>
    </row>
    <row r="251" spans="1:23" x14ac:dyDescent="0.35">
      <c r="A251" s="235"/>
      <c r="C251" s="235"/>
      <c r="E251" s="235"/>
      <c r="G251" s="235"/>
      <c r="I251" s="235"/>
      <c r="K251" s="235"/>
      <c r="M251" s="235"/>
      <c r="O251" s="235"/>
      <c r="Q251" s="235"/>
      <c r="S251" s="235"/>
      <c r="U251" s="235"/>
      <c r="W251" s="235"/>
    </row>
    <row r="252" spans="1:23" x14ac:dyDescent="0.35">
      <c r="A252" s="235"/>
      <c r="C252" s="235"/>
      <c r="E252" s="235"/>
      <c r="G252" s="235"/>
      <c r="I252" s="235"/>
      <c r="K252" s="235"/>
      <c r="M252" s="235"/>
      <c r="O252" s="235"/>
      <c r="Q252" s="235"/>
      <c r="S252" s="235"/>
      <c r="U252" s="235"/>
      <c r="W252" s="235"/>
    </row>
    <row r="253" spans="1:23" x14ac:dyDescent="0.35">
      <c r="A253" s="235"/>
      <c r="C253" s="235"/>
      <c r="E253" s="235"/>
      <c r="G253" s="235"/>
      <c r="I253" s="235"/>
      <c r="K253" s="235"/>
      <c r="M253" s="235"/>
      <c r="O253" s="235"/>
      <c r="Q253" s="235"/>
      <c r="S253" s="235"/>
      <c r="U253" s="235"/>
      <c r="W253" s="235"/>
    </row>
    <row r="254" spans="1:23" x14ac:dyDescent="0.35">
      <c r="A254" s="235"/>
      <c r="C254" s="235"/>
      <c r="E254" s="235"/>
      <c r="G254" s="235"/>
      <c r="I254" s="235"/>
      <c r="K254" s="235"/>
      <c r="M254" s="235"/>
      <c r="O254" s="235"/>
      <c r="Q254" s="235"/>
      <c r="S254" s="235"/>
      <c r="U254" s="235"/>
      <c r="W254" s="235"/>
    </row>
    <row r="255" spans="1:23" x14ac:dyDescent="0.35">
      <c r="A255" s="235"/>
      <c r="C255" s="235"/>
      <c r="E255" s="235"/>
      <c r="G255" s="235"/>
      <c r="I255" s="235"/>
      <c r="K255" s="235"/>
      <c r="M255" s="235"/>
      <c r="O255" s="235"/>
      <c r="Q255" s="235"/>
      <c r="S255" s="235"/>
      <c r="U255" s="235"/>
      <c r="W255" s="235"/>
    </row>
    <row r="256" spans="1:23" x14ac:dyDescent="0.35">
      <c r="A256" s="235"/>
      <c r="C256" s="235"/>
      <c r="E256" s="235"/>
      <c r="G256" s="235"/>
      <c r="I256" s="235"/>
      <c r="K256" s="235"/>
      <c r="M256" s="235"/>
      <c r="O256" s="235"/>
      <c r="Q256" s="235"/>
      <c r="S256" s="235"/>
      <c r="U256" s="235"/>
      <c r="W256" s="235"/>
    </row>
    <row r="257" spans="1:23" x14ac:dyDescent="0.35">
      <c r="A257" s="235"/>
      <c r="C257" s="235"/>
      <c r="E257" s="235"/>
      <c r="G257" s="235"/>
      <c r="I257" s="235"/>
      <c r="K257" s="235"/>
      <c r="M257" s="235"/>
      <c r="O257" s="235"/>
      <c r="Q257" s="235"/>
      <c r="S257" s="235"/>
      <c r="U257" s="235"/>
      <c r="W257" s="235"/>
    </row>
    <row r="258" spans="1:23" x14ac:dyDescent="0.35">
      <c r="A258" s="235"/>
      <c r="C258" s="235"/>
      <c r="E258" s="235"/>
      <c r="G258" s="235"/>
      <c r="I258" s="235"/>
      <c r="K258" s="235"/>
      <c r="M258" s="235"/>
      <c r="O258" s="235"/>
      <c r="Q258" s="235"/>
      <c r="S258" s="235"/>
      <c r="U258" s="235"/>
      <c r="W258" s="235"/>
    </row>
    <row r="259" spans="1:23" x14ac:dyDescent="0.35">
      <c r="A259" s="235"/>
      <c r="C259" s="235"/>
      <c r="E259" s="235"/>
      <c r="G259" s="235"/>
      <c r="I259" s="235"/>
      <c r="K259" s="235"/>
      <c r="M259" s="235"/>
      <c r="O259" s="235"/>
      <c r="Q259" s="235"/>
      <c r="S259" s="235"/>
      <c r="U259" s="235"/>
      <c r="W259" s="235"/>
    </row>
    <row r="260" spans="1:23" x14ac:dyDescent="0.35">
      <c r="A260" s="235"/>
      <c r="C260" s="235"/>
      <c r="E260" s="235"/>
      <c r="G260" s="235"/>
      <c r="I260" s="235"/>
      <c r="K260" s="235"/>
      <c r="M260" s="235"/>
      <c r="O260" s="235"/>
      <c r="Q260" s="235"/>
      <c r="S260" s="235"/>
      <c r="U260" s="235"/>
      <c r="W260" s="235"/>
    </row>
    <row r="261" spans="1:23" x14ac:dyDescent="0.35">
      <c r="A261" s="235"/>
      <c r="C261" s="235"/>
      <c r="E261" s="235"/>
      <c r="G261" s="235"/>
      <c r="I261" s="235"/>
      <c r="K261" s="235"/>
      <c r="M261" s="235"/>
      <c r="O261" s="235"/>
      <c r="Q261" s="235"/>
      <c r="S261" s="235"/>
      <c r="U261" s="235"/>
      <c r="W261" s="235"/>
    </row>
    <row r="262" spans="1:23" x14ac:dyDescent="0.35">
      <c r="A262" s="235"/>
      <c r="C262" s="235"/>
      <c r="E262" s="235"/>
      <c r="G262" s="235"/>
      <c r="I262" s="235"/>
      <c r="K262" s="235"/>
      <c r="M262" s="235"/>
      <c r="O262" s="235"/>
      <c r="Q262" s="235"/>
      <c r="S262" s="235"/>
      <c r="U262" s="235"/>
      <c r="W262" s="235"/>
    </row>
    <row r="263" spans="1:23" x14ac:dyDescent="0.35">
      <c r="A263" s="235"/>
      <c r="C263" s="235"/>
      <c r="E263" s="235"/>
      <c r="G263" s="235"/>
      <c r="I263" s="235"/>
      <c r="K263" s="235"/>
      <c r="M263" s="235"/>
      <c r="O263" s="235"/>
      <c r="Q263" s="235"/>
      <c r="S263" s="235"/>
      <c r="U263" s="235"/>
      <c r="W263" s="235"/>
    </row>
    <row r="264" spans="1:23" x14ac:dyDescent="0.35">
      <c r="A264" s="235"/>
      <c r="C264" s="235"/>
      <c r="E264" s="235"/>
      <c r="G264" s="235"/>
      <c r="I264" s="235"/>
      <c r="K264" s="235"/>
      <c r="M264" s="235"/>
      <c r="O264" s="235"/>
      <c r="Q264" s="235"/>
      <c r="S264" s="235"/>
      <c r="U264" s="235"/>
      <c r="W264" s="235"/>
    </row>
    <row r="265" spans="1:23" x14ac:dyDescent="0.35">
      <c r="A265" s="235"/>
      <c r="C265" s="235"/>
      <c r="E265" s="235"/>
      <c r="G265" s="235"/>
      <c r="I265" s="235"/>
      <c r="K265" s="235"/>
      <c r="M265" s="235"/>
      <c r="O265" s="235"/>
      <c r="Q265" s="235"/>
      <c r="S265" s="235"/>
      <c r="U265" s="235"/>
      <c r="W265" s="235"/>
    </row>
    <row r="266" spans="1:23" x14ac:dyDescent="0.35">
      <c r="A266" s="235"/>
      <c r="C266" s="235"/>
      <c r="E266" s="235"/>
      <c r="G266" s="235"/>
      <c r="I266" s="235"/>
      <c r="K266" s="235"/>
      <c r="M266" s="235"/>
      <c r="O266" s="235"/>
      <c r="Q266" s="235"/>
      <c r="S266" s="235"/>
      <c r="U266" s="235"/>
      <c r="W266" s="235"/>
    </row>
    <row r="267" spans="1:23" x14ac:dyDescent="0.35">
      <c r="A267" s="235"/>
      <c r="C267" s="235"/>
      <c r="E267" s="235"/>
      <c r="G267" s="235"/>
      <c r="I267" s="235"/>
      <c r="K267" s="235"/>
      <c r="M267" s="235"/>
      <c r="O267" s="235"/>
      <c r="Q267" s="235"/>
      <c r="S267" s="235"/>
      <c r="U267" s="235"/>
      <c r="W267" s="235"/>
    </row>
    <row r="268" spans="1:23" x14ac:dyDescent="0.35">
      <c r="A268" s="235"/>
      <c r="C268" s="235"/>
      <c r="E268" s="235"/>
      <c r="G268" s="235"/>
      <c r="I268" s="235"/>
      <c r="K268" s="235"/>
      <c r="M268" s="235"/>
      <c r="O268" s="235"/>
      <c r="Q268" s="235"/>
      <c r="S268" s="235"/>
      <c r="U268" s="235"/>
      <c r="W268" s="235"/>
    </row>
    <row r="269" spans="1:23" x14ac:dyDescent="0.35">
      <c r="A269" s="235"/>
      <c r="C269" s="235"/>
      <c r="E269" s="235"/>
      <c r="G269" s="235"/>
      <c r="I269" s="235"/>
      <c r="K269" s="235"/>
      <c r="M269" s="235"/>
      <c r="O269" s="235"/>
      <c r="Q269" s="235"/>
      <c r="S269" s="235"/>
      <c r="U269" s="235"/>
      <c r="W269" s="235"/>
    </row>
    <row r="270" spans="1:23" x14ac:dyDescent="0.35">
      <c r="A270" s="235"/>
      <c r="C270" s="235"/>
      <c r="E270" s="235"/>
      <c r="G270" s="235"/>
      <c r="I270" s="235"/>
      <c r="K270" s="235"/>
      <c r="M270" s="235"/>
      <c r="O270" s="235"/>
      <c r="Q270" s="235"/>
      <c r="S270" s="235"/>
      <c r="U270" s="235"/>
      <c r="W270" s="235"/>
    </row>
    <row r="271" spans="1:23" x14ac:dyDescent="0.35">
      <c r="A271" s="235"/>
      <c r="C271" s="235"/>
      <c r="E271" s="235"/>
      <c r="G271" s="235"/>
      <c r="I271" s="235"/>
      <c r="K271" s="235"/>
      <c r="M271" s="235"/>
      <c r="O271" s="235"/>
      <c r="Q271" s="235"/>
      <c r="S271" s="235"/>
      <c r="U271" s="235"/>
      <c r="W271" s="235"/>
    </row>
    <row r="272" spans="1:23" x14ac:dyDescent="0.35">
      <c r="A272" s="235"/>
      <c r="C272" s="235"/>
      <c r="E272" s="235"/>
      <c r="G272" s="235"/>
      <c r="I272" s="235"/>
      <c r="K272" s="235"/>
      <c r="M272" s="235"/>
      <c r="O272" s="235"/>
      <c r="Q272" s="235"/>
      <c r="S272" s="235"/>
      <c r="U272" s="235"/>
      <c r="W272" s="235"/>
    </row>
    <row r="273" spans="1:23" x14ac:dyDescent="0.35">
      <c r="A273" s="235"/>
      <c r="C273" s="235"/>
      <c r="E273" s="235"/>
      <c r="G273" s="235"/>
      <c r="I273" s="235"/>
      <c r="K273" s="235"/>
      <c r="M273" s="235"/>
      <c r="O273" s="235"/>
      <c r="Q273" s="235"/>
      <c r="S273" s="235"/>
      <c r="U273" s="235"/>
      <c r="W273" s="235"/>
    </row>
    <row r="274" spans="1:23" x14ac:dyDescent="0.35">
      <c r="A274" s="235"/>
      <c r="C274" s="235"/>
      <c r="E274" s="235"/>
      <c r="G274" s="235"/>
      <c r="I274" s="235"/>
      <c r="K274" s="235"/>
      <c r="M274" s="235"/>
      <c r="O274" s="235"/>
      <c r="Q274" s="235"/>
      <c r="S274" s="235"/>
      <c r="U274" s="235"/>
      <c r="W274" s="235"/>
    </row>
    <row r="275" spans="1:23" x14ac:dyDescent="0.35">
      <c r="A275" s="235"/>
      <c r="C275" s="235"/>
      <c r="E275" s="235"/>
      <c r="G275" s="235"/>
      <c r="I275" s="235"/>
      <c r="K275" s="235"/>
      <c r="M275" s="235"/>
      <c r="O275" s="235"/>
      <c r="Q275" s="235"/>
      <c r="S275" s="235"/>
      <c r="U275" s="235"/>
      <c r="W275" s="235"/>
    </row>
    <row r="276" spans="1:23" x14ac:dyDescent="0.35">
      <c r="A276" s="235"/>
      <c r="C276" s="235"/>
      <c r="E276" s="235"/>
      <c r="G276" s="235"/>
      <c r="I276" s="235"/>
      <c r="K276" s="235"/>
      <c r="M276" s="235"/>
      <c r="O276" s="235"/>
      <c r="Q276" s="235"/>
      <c r="S276" s="235"/>
      <c r="U276" s="235"/>
      <c r="W276" s="235"/>
    </row>
    <row r="277" spans="1:23" x14ac:dyDescent="0.35">
      <c r="A277" s="235"/>
      <c r="C277" s="235"/>
      <c r="E277" s="235"/>
      <c r="G277" s="235"/>
      <c r="I277" s="235"/>
      <c r="K277" s="235"/>
      <c r="M277" s="235"/>
      <c r="O277" s="235"/>
      <c r="Q277" s="235"/>
      <c r="S277" s="235"/>
      <c r="U277" s="235"/>
      <c r="W277" s="235"/>
    </row>
    <row r="278" spans="1:23" x14ac:dyDescent="0.35">
      <c r="A278" s="235"/>
      <c r="C278" s="235"/>
      <c r="E278" s="235"/>
      <c r="G278" s="235"/>
      <c r="I278" s="235"/>
      <c r="K278" s="235"/>
      <c r="M278" s="235"/>
      <c r="O278" s="235"/>
      <c r="Q278" s="235"/>
      <c r="S278" s="235"/>
      <c r="U278" s="235"/>
      <c r="W278" s="235"/>
    </row>
    <row r="279" spans="1:23" x14ac:dyDescent="0.35">
      <c r="A279" s="235"/>
      <c r="C279" s="235"/>
      <c r="E279" s="235"/>
      <c r="G279" s="235"/>
      <c r="I279" s="235"/>
      <c r="K279" s="235"/>
      <c r="M279" s="235"/>
      <c r="O279" s="235"/>
      <c r="Q279" s="235"/>
      <c r="S279" s="235"/>
      <c r="U279" s="235"/>
      <c r="W279" s="235"/>
    </row>
    <row r="280" spans="1:23" x14ac:dyDescent="0.35">
      <c r="A280" s="235"/>
      <c r="C280" s="235"/>
      <c r="E280" s="235"/>
      <c r="G280" s="235"/>
      <c r="I280" s="235"/>
      <c r="K280" s="235"/>
      <c r="M280" s="235"/>
      <c r="O280" s="235"/>
      <c r="Q280" s="235"/>
      <c r="S280" s="235"/>
      <c r="U280" s="235"/>
      <c r="W280" s="235"/>
    </row>
    <row r="281" spans="1:23" x14ac:dyDescent="0.35">
      <c r="A281" s="235"/>
      <c r="C281" s="235"/>
      <c r="E281" s="235"/>
      <c r="G281" s="235"/>
      <c r="I281" s="235"/>
      <c r="K281" s="235"/>
      <c r="M281" s="235"/>
      <c r="O281" s="235"/>
      <c r="Q281" s="235"/>
      <c r="S281" s="235"/>
      <c r="U281" s="235"/>
      <c r="W281" s="235"/>
    </row>
    <row r="282" spans="1:23" x14ac:dyDescent="0.35">
      <c r="A282" s="235"/>
      <c r="C282" s="235"/>
      <c r="E282" s="235"/>
      <c r="G282" s="235"/>
      <c r="I282" s="235"/>
      <c r="K282" s="235"/>
      <c r="M282" s="235"/>
      <c r="O282" s="235"/>
      <c r="Q282" s="235"/>
      <c r="S282" s="235"/>
      <c r="U282" s="235"/>
      <c r="W282" s="235"/>
    </row>
    <row r="283" spans="1:23" x14ac:dyDescent="0.35">
      <c r="A283" s="235"/>
      <c r="C283" s="235"/>
      <c r="E283" s="235"/>
      <c r="G283" s="235"/>
      <c r="I283" s="235"/>
      <c r="K283" s="235"/>
      <c r="M283" s="235"/>
      <c r="O283" s="235"/>
      <c r="Q283" s="235"/>
      <c r="S283" s="235"/>
      <c r="U283" s="235"/>
      <c r="W283" s="235"/>
    </row>
    <row r="284" spans="1:23" x14ac:dyDescent="0.35">
      <c r="A284" s="235"/>
      <c r="C284" s="235"/>
      <c r="E284" s="235"/>
      <c r="G284" s="235"/>
      <c r="I284" s="235"/>
      <c r="K284" s="235"/>
      <c r="M284" s="235"/>
      <c r="O284" s="235"/>
      <c r="Q284" s="235"/>
      <c r="S284" s="235"/>
      <c r="U284" s="235"/>
      <c r="W284" s="235"/>
    </row>
    <row r="285" spans="1:23" x14ac:dyDescent="0.35">
      <c r="A285" s="235"/>
      <c r="C285" s="235"/>
      <c r="E285" s="235"/>
      <c r="G285" s="235"/>
      <c r="I285" s="235"/>
      <c r="K285" s="235"/>
      <c r="M285" s="235"/>
      <c r="O285" s="235"/>
      <c r="Q285" s="235"/>
      <c r="S285" s="235"/>
      <c r="U285" s="235"/>
      <c r="W285" s="235"/>
    </row>
    <row r="286" spans="1:23" x14ac:dyDescent="0.35">
      <c r="A286" s="235"/>
      <c r="C286" s="235"/>
      <c r="E286" s="235"/>
      <c r="G286" s="235"/>
      <c r="I286" s="235"/>
      <c r="K286" s="235"/>
      <c r="M286" s="235"/>
      <c r="O286" s="235"/>
      <c r="Q286" s="235"/>
      <c r="S286" s="235"/>
      <c r="U286" s="235"/>
      <c r="W286" s="235"/>
    </row>
    <row r="287" spans="1:23" x14ac:dyDescent="0.35">
      <c r="A287" s="235"/>
      <c r="C287" s="235"/>
      <c r="E287" s="235"/>
      <c r="G287" s="235"/>
      <c r="I287" s="235"/>
      <c r="K287" s="235"/>
      <c r="M287" s="235"/>
      <c r="O287" s="235"/>
      <c r="Q287" s="235"/>
      <c r="S287" s="235"/>
      <c r="U287" s="235"/>
      <c r="W287" s="235"/>
    </row>
    <row r="288" spans="1:23" x14ac:dyDescent="0.35">
      <c r="A288" s="235"/>
      <c r="C288" s="235"/>
      <c r="E288" s="235"/>
      <c r="G288" s="235"/>
      <c r="I288" s="235"/>
      <c r="K288" s="235"/>
      <c r="M288" s="235"/>
      <c r="O288" s="235"/>
      <c r="Q288" s="235"/>
      <c r="S288" s="235"/>
      <c r="U288" s="235"/>
      <c r="W288" s="235"/>
    </row>
    <row r="289" spans="1:23" x14ac:dyDescent="0.35">
      <c r="A289" s="235"/>
      <c r="C289" s="235"/>
      <c r="E289" s="235"/>
      <c r="G289" s="235"/>
      <c r="I289" s="235"/>
      <c r="K289" s="235"/>
      <c r="M289" s="235"/>
      <c r="O289" s="235"/>
      <c r="Q289" s="235"/>
      <c r="S289" s="235"/>
      <c r="U289" s="235"/>
      <c r="W289" s="235"/>
    </row>
    <row r="290" spans="1:23" x14ac:dyDescent="0.35">
      <c r="A290" s="235"/>
      <c r="C290" s="235"/>
      <c r="E290" s="235"/>
      <c r="G290" s="235"/>
      <c r="I290" s="235"/>
      <c r="K290" s="235"/>
      <c r="M290" s="235"/>
      <c r="O290" s="235"/>
      <c r="Q290" s="235"/>
      <c r="S290" s="235"/>
      <c r="U290" s="235"/>
      <c r="W290" s="235"/>
    </row>
    <row r="291" spans="1:23" x14ac:dyDescent="0.35">
      <c r="A291" s="235"/>
      <c r="C291" s="235"/>
      <c r="E291" s="235"/>
      <c r="G291" s="235"/>
      <c r="I291" s="235"/>
      <c r="K291" s="235"/>
      <c r="M291" s="235"/>
      <c r="O291" s="235"/>
      <c r="Q291" s="235"/>
      <c r="S291" s="235"/>
      <c r="U291" s="235"/>
      <c r="W291" s="235"/>
    </row>
    <row r="292" spans="1:23" x14ac:dyDescent="0.35">
      <c r="A292" s="235"/>
      <c r="C292" s="235"/>
      <c r="E292" s="235"/>
      <c r="G292" s="235"/>
      <c r="I292" s="235"/>
      <c r="K292" s="235"/>
      <c r="M292" s="235"/>
      <c r="O292" s="235"/>
      <c r="Q292" s="235"/>
      <c r="S292" s="235"/>
      <c r="U292" s="235"/>
      <c r="W292" s="235"/>
    </row>
    <row r="293" spans="1:23" x14ac:dyDescent="0.35">
      <c r="A293" s="235"/>
      <c r="C293" s="235"/>
      <c r="E293" s="235"/>
      <c r="G293" s="235"/>
      <c r="I293" s="235"/>
      <c r="K293" s="235"/>
      <c r="M293" s="235"/>
      <c r="O293" s="235"/>
      <c r="Q293" s="235"/>
      <c r="S293" s="235"/>
      <c r="U293" s="235"/>
      <c r="W293" s="235"/>
    </row>
    <row r="294" spans="1:23" x14ac:dyDescent="0.35">
      <c r="A294" s="235"/>
      <c r="C294" s="235"/>
      <c r="E294" s="235"/>
      <c r="G294" s="235"/>
      <c r="I294" s="235"/>
      <c r="K294" s="235"/>
      <c r="M294" s="235"/>
      <c r="O294" s="235"/>
      <c r="Q294" s="235"/>
      <c r="S294" s="235"/>
      <c r="U294" s="235"/>
      <c r="W294" s="235"/>
    </row>
    <row r="295" spans="1:23" x14ac:dyDescent="0.35">
      <c r="A295" s="235"/>
      <c r="C295" s="235"/>
      <c r="E295" s="235"/>
      <c r="G295" s="235"/>
      <c r="I295" s="235"/>
      <c r="K295" s="235"/>
      <c r="M295" s="235"/>
      <c r="O295" s="235"/>
      <c r="Q295" s="235"/>
      <c r="S295" s="235"/>
      <c r="U295" s="235"/>
      <c r="W295" s="235"/>
    </row>
    <row r="296" spans="1:23" x14ac:dyDescent="0.35">
      <c r="A296" s="235"/>
      <c r="C296" s="235"/>
      <c r="E296" s="235"/>
      <c r="G296" s="235"/>
      <c r="I296" s="235"/>
      <c r="K296" s="235"/>
      <c r="M296" s="235"/>
      <c r="O296" s="235"/>
      <c r="Q296" s="235"/>
      <c r="S296" s="235"/>
      <c r="U296" s="235"/>
      <c r="W296" s="235"/>
    </row>
    <row r="297" spans="1:23" x14ac:dyDescent="0.35">
      <c r="A297" s="235"/>
      <c r="C297" s="235"/>
      <c r="E297" s="235"/>
      <c r="G297" s="235"/>
      <c r="I297" s="235"/>
      <c r="K297" s="235"/>
      <c r="M297" s="235"/>
      <c r="O297" s="235"/>
      <c r="Q297" s="235"/>
      <c r="S297" s="235"/>
      <c r="U297" s="235"/>
      <c r="W297" s="235"/>
    </row>
    <row r="298" spans="1:23" x14ac:dyDescent="0.35">
      <c r="A298" s="235"/>
      <c r="C298" s="235"/>
      <c r="E298" s="235"/>
      <c r="G298" s="235"/>
      <c r="I298" s="235"/>
      <c r="K298" s="235"/>
      <c r="M298" s="235"/>
      <c r="O298" s="235"/>
      <c r="Q298" s="235"/>
      <c r="S298" s="235"/>
      <c r="U298" s="235"/>
      <c r="W298" s="235"/>
    </row>
    <row r="299" spans="1:23" x14ac:dyDescent="0.35">
      <c r="A299" s="235"/>
      <c r="C299" s="235"/>
      <c r="E299" s="235"/>
      <c r="G299" s="235"/>
      <c r="I299" s="235"/>
      <c r="K299" s="235"/>
      <c r="M299" s="235"/>
      <c r="O299" s="235"/>
      <c r="Q299" s="235"/>
      <c r="S299" s="235"/>
      <c r="U299" s="235"/>
      <c r="W299" s="235"/>
    </row>
    <row r="300" spans="1:23" x14ac:dyDescent="0.35">
      <c r="A300" s="235"/>
      <c r="C300" s="235"/>
      <c r="E300" s="235"/>
      <c r="G300" s="235"/>
      <c r="I300" s="235"/>
      <c r="K300" s="235"/>
      <c r="M300" s="235"/>
      <c r="O300" s="235"/>
      <c r="Q300" s="235"/>
      <c r="S300" s="235"/>
      <c r="U300" s="235"/>
      <c r="W300" s="235"/>
    </row>
    <row r="301" spans="1:23" x14ac:dyDescent="0.35">
      <c r="A301" s="235"/>
      <c r="C301" s="235"/>
      <c r="E301" s="235"/>
      <c r="G301" s="235"/>
      <c r="I301" s="235"/>
      <c r="K301" s="235"/>
      <c r="M301" s="235"/>
      <c r="O301" s="235"/>
      <c r="Q301" s="235"/>
      <c r="S301" s="235"/>
      <c r="U301" s="235"/>
      <c r="W301" s="235"/>
    </row>
    <row r="302" spans="1:23" x14ac:dyDescent="0.35">
      <c r="A302" s="235"/>
      <c r="C302" s="235"/>
      <c r="E302" s="235"/>
      <c r="G302" s="235"/>
      <c r="I302" s="235"/>
      <c r="K302" s="235"/>
      <c r="M302" s="235"/>
      <c r="O302" s="235"/>
      <c r="Q302" s="235"/>
      <c r="S302" s="235"/>
      <c r="U302" s="235"/>
      <c r="W302" s="235"/>
    </row>
    <row r="303" spans="1:23" x14ac:dyDescent="0.35">
      <c r="A303" s="235"/>
      <c r="C303" s="235"/>
      <c r="E303" s="235"/>
      <c r="G303" s="235"/>
      <c r="I303" s="235"/>
      <c r="K303" s="235"/>
      <c r="M303" s="235"/>
      <c r="O303" s="235"/>
      <c r="Q303" s="235"/>
      <c r="S303" s="235"/>
      <c r="U303" s="235"/>
      <c r="W303" s="235"/>
    </row>
    <row r="304" spans="1:23" x14ac:dyDescent="0.35">
      <c r="A304" s="235"/>
      <c r="C304" s="235"/>
      <c r="E304" s="235"/>
      <c r="G304" s="235"/>
      <c r="I304" s="235"/>
      <c r="K304" s="235"/>
      <c r="M304" s="235"/>
      <c r="O304" s="235"/>
      <c r="Q304" s="235"/>
      <c r="S304" s="235"/>
      <c r="U304" s="235"/>
      <c r="W304" s="235"/>
    </row>
    <row r="305" spans="1:23" x14ac:dyDescent="0.35">
      <c r="A305" s="235"/>
      <c r="C305" s="235"/>
      <c r="E305" s="235"/>
      <c r="G305" s="235"/>
      <c r="I305" s="235"/>
      <c r="K305" s="235"/>
      <c r="M305" s="235"/>
      <c r="O305" s="235"/>
      <c r="Q305" s="235"/>
      <c r="S305" s="235"/>
      <c r="U305" s="235"/>
      <c r="W305" s="235"/>
    </row>
    <row r="306" spans="1:23" x14ac:dyDescent="0.35">
      <c r="A306" s="235"/>
      <c r="C306" s="235"/>
      <c r="E306" s="235"/>
      <c r="G306" s="235"/>
      <c r="I306" s="235"/>
      <c r="K306" s="235"/>
      <c r="M306" s="235"/>
      <c r="O306" s="235"/>
      <c r="Q306" s="235"/>
      <c r="S306" s="235"/>
      <c r="U306" s="235"/>
      <c r="W306" s="235"/>
    </row>
    <row r="307" spans="1:23" x14ac:dyDescent="0.35">
      <c r="A307" s="235"/>
      <c r="C307" s="235"/>
      <c r="E307" s="235"/>
      <c r="G307" s="235"/>
      <c r="I307" s="235"/>
      <c r="K307" s="235"/>
      <c r="M307" s="235"/>
      <c r="O307" s="235"/>
      <c r="Q307" s="235"/>
      <c r="S307" s="235"/>
      <c r="U307" s="235"/>
      <c r="W307" s="235"/>
    </row>
    <row r="308" spans="1:23" x14ac:dyDescent="0.35">
      <c r="A308" s="235"/>
      <c r="C308" s="235"/>
      <c r="E308" s="235"/>
      <c r="G308" s="235"/>
      <c r="I308" s="235"/>
      <c r="K308" s="235"/>
      <c r="M308" s="235"/>
      <c r="O308" s="235"/>
      <c r="Q308" s="235"/>
      <c r="S308" s="235"/>
      <c r="U308" s="235"/>
      <c r="W308" s="235"/>
    </row>
    <row r="309" spans="1:23" x14ac:dyDescent="0.35">
      <c r="A309" s="235"/>
      <c r="C309" s="235"/>
      <c r="E309" s="235"/>
      <c r="G309" s="235"/>
      <c r="I309" s="235"/>
      <c r="K309" s="235"/>
      <c r="M309" s="235"/>
      <c r="O309" s="235"/>
      <c r="Q309" s="235"/>
      <c r="S309" s="235"/>
      <c r="U309" s="235"/>
      <c r="W309" s="235"/>
    </row>
    <row r="310" spans="1:23" x14ac:dyDescent="0.35">
      <c r="A310" s="235"/>
      <c r="C310" s="235"/>
      <c r="E310" s="235"/>
      <c r="G310" s="235"/>
      <c r="I310" s="235"/>
      <c r="K310" s="235"/>
      <c r="M310" s="235"/>
      <c r="O310" s="235"/>
      <c r="Q310" s="235"/>
      <c r="S310" s="235"/>
      <c r="U310" s="235"/>
      <c r="W310" s="235"/>
    </row>
    <row r="311" spans="1:23" x14ac:dyDescent="0.35">
      <c r="A311" s="235"/>
      <c r="C311" s="235"/>
      <c r="E311" s="235"/>
      <c r="G311" s="235"/>
      <c r="I311" s="235"/>
      <c r="K311" s="235"/>
      <c r="M311" s="235"/>
      <c r="O311" s="235"/>
      <c r="Q311" s="235"/>
      <c r="S311" s="235"/>
      <c r="U311" s="235"/>
      <c r="W311" s="235"/>
    </row>
    <row r="312" spans="1:23" x14ac:dyDescent="0.35">
      <c r="A312" s="235"/>
      <c r="C312" s="235"/>
      <c r="E312" s="235"/>
      <c r="G312" s="235"/>
      <c r="I312" s="235"/>
      <c r="K312" s="235"/>
      <c r="M312" s="235"/>
      <c r="O312" s="235"/>
      <c r="Q312" s="235"/>
      <c r="S312" s="235"/>
      <c r="U312" s="235"/>
      <c r="W312" s="235"/>
    </row>
    <row r="313" spans="1:23" x14ac:dyDescent="0.35">
      <c r="A313" s="235"/>
      <c r="C313" s="235"/>
      <c r="E313" s="235"/>
      <c r="G313" s="235"/>
      <c r="I313" s="235"/>
      <c r="K313" s="235"/>
      <c r="M313" s="235"/>
      <c r="O313" s="235"/>
      <c r="Q313" s="235"/>
      <c r="S313" s="235"/>
      <c r="U313" s="235"/>
      <c r="W313" s="235"/>
    </row>
    <row r="314" spans="1:23" x14ac:dyDescent="0.35">
      <c r="A314" s="235"/>
      <c r="C314" s="235"/>
      <c r="E314" s="235"/>
      <c r="G314" s="235"/>
      <c r="I314" s="235"/>
      <c r="K314" s="235"/>
      <c r="M314" s="235"/>
      <c r="O314" s="235"/>
      <c r="Q314" s="235"/>
      <c r="S314" s="235"/>
      <c r="U314" s="235"/>
      <c r="W314" s="235"/>
    </row>
    <row r="315" spans="1:23" x14ac:dyDescent="0.35">
      <c r="A315" s="235"/>
      <c r="C315" s="235"/>
      <c r="E315" s="235"/>
      <c r="G315" s="235"/>
      <c r="I315" s="235"/>
      <c r="K315" s="235"/>
      <c r="M315" s="235"/>
      <c r="O315" s="235"/>
      <c r="Q315" s="235"/>
      <c r="S315" s="235"/>
      <c r="U315" s="235"/>
      <c r="W315" s="235"/>
    </row>
    <row r="316" spans="1:23" x14ac:dyDescent="0.35">
      <c r="A316" s="235"/>
      <c r="C316" s="235"/>
      <c r="E316" s="235"/>
      <c r="G316" s="235"/>
      <c r="I316" s="235"/>
      <c r="K316" s="235"/>
      <c r="M316" s="235"/>
      <c r="O316" s="235"/>
      <c r="Q316" s="235"/>
      <c r="S316" s="235"/>
      <c r="U316" s="235"/>
      <c r="W316" s="235"/>
    </row>
    <row r="317" spans="1:23" x14ac:dyDescent="0.35">
      <c r="A317" s="235"/>
      <c r="C317" s="235"/>
      <c r="E317" s="235"/>
      <c r="G317" s="235"/>
      <c r="I317" s="235"/>
      <c r="K317" s="235"/>
      <c r="M317" s="235"/>
      <c r="O317" s="235"/>
      <c r="Q317" s="235"/>
      <c r="S317" s="235"/>
      <c r="U317" s="235"/>
      <c r="W317" s="235"/>
    </row>
    <row r="318" spans="1:23" x14ac:dyDescent="0.35">
      <c r="A318" s="235"/>
      <c r="C318" s="235"/>
      <c r="E318" s="235"/>
      <c r="G318" s="235"/>
      <c r="I318" s="235"/>
      <c r="K318" s="235"/>
      <c r="M318" s="235"/>
      <c r="O318" s="235"/>
      <c r="Q318" s="235"/>
      <c r="S318" s="235"/>
      <c r="U318" s="235"/>
      <c r="W318" s="235"/>
    </row>
    <row r="319" spans="1:23" x14ac:dyDescent="0.35">
      <c r="A319" s="235"/>
      <c r="C319" s="235"/>
      <c r="E319" s="235"/>
      <c r="G319" s="235"/>
      <c r="I319" s="235"/>
      <c r="K319" s="235"/>
      <c r="M319" s="235"/>
      <c r="O319" s="235"/>
      <c r="Q319" s="235"/>
      <c r="S319" s="235"/>
      <c r="U319" s="235"/>
      <c r="W319" s="235"/>
    </row>
    <row r="320" spans="1:23" x14ac:dyDescent="0.35">
      <c r="A320" s="235"/>
      <c r="C320" s="235"/>
      <c r="E320" s="235"/>
      <c r="G320" s="235"/>
      <c r="I320" s="235"/>
      <c r="K320" s="235"/>
      <c r="M320" s="235"/>
      <c r="O320" s="235"/>
      <c r="Q320" s="235"/>
      <c r="S320" s="235"/>
      <c r="U320" s="235"/>
      <c r="W320" s="235"/>
    </row>
    <row r="321" spans="1:23" x14ac:dyDescent="0.35">
      <c r="A321" s="235"/>
      <c r="C321" s="235"/>
      <c r="E321" s="235"/>
      <c r="G321" s="235"/>
      <c r="I321" s="235"/>
      <c r="K321" s="235"/>
      <c r="M321" s="235"/>
      <c r="O321" s="235"/>
      <c r="Q321" s="235"/>
      <c r="S321" s="235"/>
      <c r="U321" s="235"/>
      <c r="W321" s="235"/>
    </row>
    <row r="322" spans="1:23" x14ac:dyDescent="0.35">
      <c r="A322" s="235"/>
      <c r="C322" s="235"/>
      <c r="E322" s="235"/>
      <c r="G322" s="235"/>
      <c r="I322" s="235"/>
      <c r="K322" s="235"/>
      <c r="M322" s="235"/>
      <c r="O322" s="235"/>
      <c r="Q322" s="235"/>
      <c r="S322" s="235"/>
      <c r="U322" s="235"/>
      <c r="W322" s="235"/>
    </row>
    <row r="323" spans="1:23" x14ac:dyDescent="0.35">
      <c r="A323" s="235"/>
      <c r="C323" s="235"/>
      <c r="E323" s="235"/>
      <c r="G323" s="235"/>
      <c r="I323" s="235"/>
      <c r="K323" s="235"/>
      <c r="M323" s="235"/>
      <c r="O323" s="235"/>
      <c r="Q323" s="235"/>
      <c r="S323" s="235"/>
      <c r="U323" s="235"/>
      <c r="W323" s="235"/>
    </row>
    <row r="324" spans="1:23" x14ac:dyDescent="0.35">
      <c r="A324" s="235"/>
      <c r="C324" s="235"/>
      <c r="E324" s="235"/>
      <c r="G324" s="235"/>
      <c r="I324" s="235"/>
      <c r="K324" s="235"/>
      <c r="M324" s="235"/>
      <c r="O324" s="235"/>
      <c r="Q324" s="235"/>
      <c r="S324" s="235"/>
      <c r="U324" s="235"/>
      <c r="W324" s="235"/>
    </row>
    <row r="325" spans="1:23" x14ac:dyDescent="0.35">
      <c r="A325" s="235"/>
      <c r="C325" s="235"/>
      <c r="E325" s="235"/>
      <c r="G325" s="235"/>
      <c r="I325" s="235"/>
      <c r="K325" s="235"/>
      <c r="M325" s="235"/>
      <c r="O325" s="235"/>
      <c r="Q325" s="235"/>
      <c r="S325" s="235"/>
      <c r="U325" s="235"/>
      <c r="W325" s="235"/>
    </row>
    <row r="326" spans="1:23" x14ac:dyDescent="0.35">
      <c r="A326" s="235"/>
      <c r="C326" s="235"/>
      <c r="E326" s="235"/>
      <c r="G326" s="235"/>
      <c r="I326" s="235"/>
      <c r="K326" s="235"/>
      <c r="M326" s="235"/>
      <c r="O326" s="235"/>
      <c r="Q326" s="235"/>
      <c r="S326" s="235"/>
      <c r="U326" s="235"/>
      <c r="W326" s="235"/>
    </row>
    <row r="327" spans="1:23" x14ac:dyDescent="0.35">
      <c r="A327" s="235"/>
      <c r="C327" s="235"/>
      <c r="E327" s="235"/>
      <c r="G327" s="235"/>
      <c r="I327" s="235"/>
      <c r="K327" s="235"/>
      <c r="M327" s="235"/>
      <c r="O327" s="235"/>
      <c r="Q327" s="235"/>
      <c r="S327" s="235"/>
      <c r="U327" s="235"/>
      <c r="W327" s="235"/>
    </row>
    <row r="328" spans="1:23" x14ac:dyDescent="0.35">
      <c r="A328" s="235"/>
      <c r="C328" s="235"/>
      <c r="E328" s="235"/>
      <c r="G328" s="235"/>
      <c r="I328" s="235"/>
      <c r="K328" s="235"/>
      <c r="M328" s="235"/>
      <c r="O328" s="235"/>
      <c r="Q328" s="235"/>
      <c r="S328" s="235"/>
      <c r="U328" s="235"/>
      <c r="W328" s="235"/>
    </row>
    <row r="329" spans="1:23" x14ac:dyDescent="0.35">
      <c r="A329" s="235"/>
      <c r="C329" s="235"/>
      <c r="E329" s="235"/>
      <c r="G329" s="235"/>
      <c r="I329" s="235"/>
      <c r="K329" s="235"/>
      <c r="M329" s="235"/>
      <c r="O329" s="235"/>
      <c r="Q329" s="235"/>
      <c r="S329" s="235"/>
      <c r="U329" s="235"/>
      <c r="W329" s="235"/>
    </row>
    <row r="330" spans="1:23" x14ac:dyDescent="0.35">
      <c r="A330" s="235"/>
      <c r="C330" s="235"/>
      <c r="E330" s="235"/>
      <c r="G330" s="235"/>
      <c r="I330" s="235"/>
      <c r="K330" s="235"/>
      <c r="M330" s="235"/>
      <c r="O330" s="235"/>
      <c r="Q330" s="235"/>
      <c r="S330" s="235"/>
      <c r="U330" s="235"/>
      <c r="W330" s="235"/>
    </row>
    <row r="331" spans="1:23" x14ac:dyDescent="0.35">
      <c r="A331" s="235"/>
      <c r="C331" s="235"/>
      <c r="E331" s="235"/>
      <c r="G331" s="235"/>
      <c r="I331" s="235"/>
      <c r="K331" s="235"/>
      <c r="M331" s="235"/>
      <c r="O331" s="235"/>
      <c r="Q331" s="235"/>
      <c r="S331" s="235"/>
      <c r="U331" s="235"/>
      <c r="W331" s="235"/>
    </row>
    <row r="332" spans="1:23" x14ac:dyDescent="0.35">
      <c r="A332" s="235"/>
      <c r="C332" s="235"/>
      <c r="E332" s="235"/>
      <c r="G332" s="235"/>
      <c r="I332" s="235"/>
      <c r="K332" s="235"/>
      <c r="M332" s="235"/>
      <c r="O332" s="235"/>
      <c r="Q332" s="235"/>
      <c r="S332" s="235"/>
      <c r="U332" s="235"/>
      <c r="W332" s="235"/>
    </row>
    <row r="333" spans="1:23" x14ac:dyDescent="0.35">
      <c r="A333" s="235"/>
      <c r="C333" s="235"/>
      <c r="E333" s="235"/>
      <c r="G333" s="235"/>
      <c r="I333" s="235"/>
      <c r="K333" s="235"/>
      <c r="M333" s="235"/>
      <c r="O333" s="235"/>
      <c r="Q333" s="235"/>
      <c r="S333" s="235"/>
      <c r="U333" s="235"/>
      <c r="W333" s="235"/>
    </row>
    <row r="334" spans="1:23" x14ac:dyDescent="0.35">
      <c r="A334" s="235"/>
      <c r="C334" s="235"/>
      <c r="E334" s="235"/>
      <c r="G334" s="235"/>
      <c r="I334" s="235"/>
      <c r="K334" s="235"/>
      <c r="M334" s="235"/>
      <c r="O334" s="235"/>
      <c r="Q334" s="235"/>
      <c r="S334" s="235"/>
      <c r="U334" s="235"/>
      <c r="W334" s="235"/>
    </row>
    <row r="335" spans="1:23" x14ac:dyDescent="0.35">
      <c r="A335" s="235"/>
      <c r="C335" s="235"/>
      <c r="E335" s="235"/>
      <c r="G335" s="235"/>
      <c r="I335" s="235"/>
      <c r="K335" s="235"/>
      <c r="M335" s="235"/>
      <c r="O335" s="235"/>
      <c r="Q335" s="235"/>
      <c r="S335" s="235"/>
      <c r="U335" s="235"/>
      <c r="W335" s="235"/>
    </row>
    <row r="336" spans="1:23" x14ac:dyDescent="0.35">
      <c r="A336" s="235"/>
      <c r="C336" s="235"/>
      <c r="E336" s="235"/>
      <c r="G336" s="235"/>
      <c r="I336" s="235"/>
      <c r="K336" s="235"/>
      <c r="M336" s="235"/>
      <c r="O336" s="235"/>
      <c r="Q336" s="235"/>
      <c r="S336" s="235"/>
      <c r="U336" s="235"/>
      <c r="W336" s="235"/>
    </row>
    <row r="337" spans="1:23" x14ac:dyDescent="0.35">
      <c r="A337" s="235"/>
      <c r="C337" s="235"/>
      <c r="E337" s="235"/>
      <c r="G337" s="235"/>
      <c r="I337" s="235"/>
      <c r="K337" s="235"/>
      <c r="M337" s="235"/>
      <c r="O337" s="235"/>
      <c r="Q337" s="235"/>
      <c r="S337" s="235"/>
      <c r="U337" s="235"/>
      <c r="W337" s="235"/>
    </row>
    <row r="338" spans="1:23" x14ac:dyDescent="0.35">
      <c r="A338" s="235"/>
      <c r="C338" s="235"/>
      <c r="E338" s="235"/>
      <c r="G338" s="235"/>
      <c r="I338" s="235"/>
      <c r="K338" s="235"/>
      <c r="M338" s="235"/>
      <c r="O338" s="235"/>
      <c r="Q338" s="235"/>
      <c r="S338" s="235"/>
      <c r="U338" s="235"/>
      <c r="W338" s="235"/>
    </row>
    <row r="339" spans="1:23" x14ac:dyDescent="0.35">
      <c r="A339" s="235"/>
      <c r="C339" s="235"/>
      <c r="E339" s="235"/>
      <c r="G339" s="235"/>
      <c r="I339" s="235"/>
      <c r="K339" s="235"/>
      <c r="M339" s="235"/>
      <c r="O339" s="235"/>
      <c r="Q339" s="235"/>
      <c r="S339" s="235"/>
      <c r="U339" s="235"/>
      <c r="W339" s="235"/>
    </row>
    <row r="340" spans="1:23" x14ac:dyDescent="0.35">
      <c r="A340" s="235"/>
      <c r="C340" s="235"/>
      <c r="E340" s="235"/>
      <c r="G340" s="235"/>
      <c r="I340" s="235"/>
      <c r="K340" s="235"/>
      <c r="M340" s="235"/>
      <c r="O340" s="235"/>
      <c r="Q340" s="235"/>
      <c r="S340" s="235"/>
      <c r="U340" s="235"/>
      <c r="W340" s="235"/>
    </row>
    <row r="341" spans="1:23" x14ac:dyDescent="0.35">
      <c r="A341" s="235"/>
      <c r="C341" s="235"/>
      <c r="E341" s="235"/>
      <c r="G341" s="235"/>
      <c r="I341" s="235"/>
      <c r="K341" s="235"/>
      <c r="M341" s="235"/>
      <c r="O341" s="235"/>
      <c r="Q341" s="235"/>
      <c r="S341" s="235"/>
      <c r="U341" s="235"/>
      <c r="W341" s="235"/>
    </row>
    <row r="342" spans="1:23" x14ac:dyDescent="0.35">
      <c r="A342" s="235"/>
      <c r="C342" s="235"/>
      <c r="E342" s="235"/>
      <c r="G342" s="235"/>
      <c r="I342" s="235"/>
      <c r="K342" s="235"/>
      <c r="M342" s="235"/>
      <c r="O342" s="235"/>
      <c r="Q342" s="235"/>
      <c r="S342" s="235"/>
      <c r="U342" s="235"/>
      <c r="W342" s="235"/>
    </row>
    <row r="343" spans="1:23" x14ac:dyDescent="0.35">
      <c r="A343" s="235"/>
      <c r="C343" s="235"/>
      <c r="E343" s="235"/>
      <c r="G343" s="235"/>
      <c r="I343" s="235"/>
      <c r="K343" s="235"/>
      <c r="M343" s="235"/>
      <c r="O343" s="235"/>
      <c r="Q343" s="235"/>
      <c r="S343" s="235"/>
      <c r="U343" s="235"/>
      <c r="W343" s="235"/>
    </row>
    <row r="344" spans="1:23" x14ac:dyDescent="0.35">
      <c r="A344" s="235"/>
      <c r="C344" s="235"/>
      <c r="E344" s="235"/>
      <c r="G344" s="235"/>
      <c r="I344" s="235"/>
      <c r="K344" s="235"/>
      <c r="M344" s="235"/>
      <c r="O344" s="235"/>
      <c r="Q344" s="235"/>
      <c r="S344" s="235"/>
      <c r="U344" s="235"/>
      <c r="W344" s="235"/>
    </row>
    <row r="345" spans="1:23" x14ac:dyDescent="0.35">
      <c r="A345" s="235"/>
      <c r="C345" s="235"/>
      <c r="E345" s="235"/>
      <c r="G345" s="235"/>
      <c r="I345" s="235"/>
      <c r="K345" s="235"/>
      <c r="M345" s="235"/>
      <c r="O345" s="235"/>
      <c r="Q345" s="235"/>
      <c r="S345" s="235"/>
      <c r="U345" s="235"/>
      <c r="W345" s="235"/>
    </row>
    <row r="346" spans="1:23" x14ac:dyDescent="0.35">
      <c r="A346" s="235"/>
      <c r="C346" s="235"/>
      <c r="E346" s="235"/>
      <c r="G346" s="235"/>
      <c r="I346" s="235"/>
      <c r="K346" s="235"/>
      <c r="M346" s="235"/>
      <c r="O346" s="235"/>
      <c r="Q346" s="235"/>
      <c r="S346" s="235"/>
      <c r="U346" s="235"/>
      <c r="W346" s="235"/>
    </row>
    <row r="347" spans="1:23" x14ac:dyDescent="0.35">
      <c r="A347" s="235"/>
      <c r="C347" s="235"/>
      <c r="E347" s="235"/>
      <c r="G347" s="235"/>
      <c r="I347" s="235"/>
      <c r="K347" s="235"/>
      <c r="M347" s="235"/>
      <c r="O347" s="235"/>
      <c r="Q347" s="235"/>
      <c r="S347" s="235"/>
      <c r="U347" s="235"/>
      <c r="W347" s="235"/>
    </row>
    <row r="348" spans="1:23" x14ac:dyDescent="0.35">
      <c r="A348" s="235"/>
      <c r="C348" s="235"/>
      <c r="E348" s="235"/>
      <c r="G348" s="235"/>
      <c r="I348" s="235"/>
      <c r="K348" s="235"/>
      <c r="M348" s="235"/>
      <c r="O348" s="235"/>
      <c r="Q348" s="235"/>
      <c r="S348" s="235"/>
      <c r="U348" s="235"/>
      <c r="W348" s="235"/>
    </row>
    <row r="349" spans="1:23" x14ac:dyDescent="0.35">
      <c r="A349" s="235"/>
      <c r="C349" s="235"/>
      <c r="E349" s="235"/>
      <c r="G349" s="235"/>
      <c r="I349" s="235"/>
      <c r="K349" s="235"/>
      <c r="M349" s="235"/>
      <c r="O349" s="235"/>
      <c r="Q349" s="235"/>
      <c r="S349" s="235"/>
      <c r="U349" s="235"/>
      <c r="W349" s="235"/>
    </row>
    <row r="350" spans="1:23" x14ac:dyDescent="0.35">
      <c r="A350" s="235"/>
      <c r="C350" s="235"/>
      <c r="E350" s="235"/>
      <c r="G350" s="235"/>
      <c r="I350" s="235"/>
      <c r="K350" s="235"/>
      <c r="M350" s="235"/>
      <c r="O350" s="235"/>
      <c r="Q350" s="235"/>
      <c r="S350" s="235"/>
      <c r="U350" s="235"/>
      <c r="W350" s="235"/>
    </row>
    <row r="351" spans="1:23" x14ac:dyDescent="0.35">
      <c r="A351" s="235"/>
      <c r="C351" s="235"/>
      <c r="E351" s="235"/>
      <c r="G351" s="235"/>
      <c r="I351" s="235"/>
      <c r="K351" s="235"/>
      <c r="M351" s="235"/>
      <c r="O351" s="235"/>
      <c r="Q351" s="235"/>
      <c r="S351" s="235"/>
      <c r="U351" s="235"/>
      <c r="W351" s="235"/>
    </row>
    <row r="352" spans="1:23" x14ac:dyDescent="0.35">
      <c r="A352" s="235"/>
      <c r="C352" s="235"/>
      <c r="E352" s="235"/>
      <c r="G352" s="235"/>
      <c r="I352" s="235"/>
      <c r="K352" s="235"/>
      <c r="M352" s="235"/>
      <c r="O352" s="235"/>
      <c r="Q352" s="235"/>
      <c r="S352" s="235"/>
      <c r="U352" s="235"/>
      <c r="W352" s="235"/>
    </row>
    <row r="353" spans="1:23" x14ac:dyDescent="0.35">
      <c r="A353" s="235"/>
      <c r="C353" s="235"/>
      <c r="E353" s="235"/>
      <c r="G353" s="235"/>
      <c r="I353" s="235"/>
      <c r="K353" s="235"/>
      <c r="M353" s="235"/>
      <c r="O353" s="235"/>
      <c r="Q353" s="235"/>
      <c r="S353" s="235"/>
      <c r="U353" s="235"/>
      <c r="W353" s="235"/>
    </row>
    <row r="354" spans="1:23" x14ac:dyDescent="0.35">
      <c r="A354" s="235"/>
      <c r="C354" s="235"/>
      <c r="E354" s="235"/>
      <c r="G354" s="235"/>
      <c r="I354" s="235"/>
      <c r="K354" s="235"/>
      <c r="M354" s="235"/>
      <c r="O354" s="235"/>
      <c r="Q354" s="235"/>
      <c r="S354" s="235"/>
      <c r="U354" s="235"/>
      <c r="W354" s="235"/>
    </row>
    <row r="355" spans="1:23" x14ac:dyDescent="0.35">
      <c r="A355" s="235"/>
      <c r="C355" s="235"/>
      <c r="E355" s="235"/>
      <c r="G355" s="235"/>
      <c r="I355" s="235"/>
      <c r="K355" s="235"/>
      <c r="M355" s="235"/>
      <c r="O355" s="235"/>
      <c r="Q355" s="235"/>
      <c r="S355" s="235"/>
      <c r="U355" s="235"/>
      <c r="W355" s="235"/>
    </row>
    <row r="356" spans="1:23" x14ac:dyDescent="0.35">
      <c r="A356" s="235"/>
      <c r="C356" s="235"/>
      <c r="E356" s="235"/>
      <c r="G356" s="235"/>
      <c r="I356" s="235"/>
      <c r="K356" s="235"/>
      <c r="M356" s="235"/>
      <c r="O356" s="235"/>
      <c r="Q356" s="235"/>
      <c r="S356" s="235"/>
      <c r="U356" s="235"/>
      <c r="W356" s="235"/>
    </row>
    <row r="357" spans="1:23" x14ac:dyDescent="0.35">
      <c r="A357" s="235"/>
      <c r="C357" s="235"/>
      <c r="E357" s="235"/>
      <c r="G357" s="235"/>
      <c r="I357" s="235"/>
      <c r="K357" s="235"/>
      <c r="M357" s="235"/>
      <c r="O357" s="235"/>
      <c r="Q357" s="235"/>
      <c r="S357" s="235"/>
      <c r="U357" s="235"/>
      <c r="W357" s="235"/>
    </row>
    <row r="358" spans="1:23" x14ac:dyDescent="0.35">
      <c r="A358" s="235"/>
      <c r="C358" s="235"/>
      <c r="E358" s="235"/>
      <c r="G358" s="235"/>
      <c r="I358" s="235"/>
      <c r="K358" s="235"/>
      <c r="M358" s="235"/>
      <c r="O358" s="235"/>
      <c r="Q358" s="235"/>
      <c r="S358" s="235"/>
      <c r="U358" s="235"/>
      <c r="W358" s="235"/>
    </row>
    <row r="359" spans="1:23" x14ac:dyDescent="0.35">
      <c r="A359" s="235"/>
      <c r="C359" s="235"/>
      <c r="E359" s="235"/>
      <c r="G359" s="235"/>
      <c r="I359" s="235"/>
      <c r="K359" s="235"/>
      <c r="M359" s="235"/>
      <c r="O359" s="235"/>
      <c r="Q359" s="235"/>
      <c r="S359" s="235"/>
      <c r="U359" s="235"/>
      <c r="W359" s="235"/>
    </row>
    <row r="360" spans="1:23" x14ac:dyDescent="0.35">
      <c r="A360" s="235"/>
      <c r="C360" s="235"/>
      <c r="E360" s="235"/>
      <c r="G360" s="235"/>
      <c r="I360" s="235"/>
      <c r="K360" s="235"/>
      <c r="M360" s="235"/>
      <c r="O360" s="235"/>
      <c r="Q360" s="235"/>
      <c r="S360" s="235"/>
      <c r="U360" s="235"/>
      <c r="W360" s="235"/>
    </row>
    <row r="361" spans="1:23" x14ac:dyDescent="0.35">
      <c r="A361" s="235"/>
      <c r="C361" s="235"/>
      <c r="E361" s="235"/>
      <c r="G361" s="235"/>
      <c r="I361" s="235"/>
      <c r="K361" s="235"/>
      <c r="M361" s="235"/>
      <c r="O361" s="235"/>
      <c r="Q361" s="235"/>
      <c r="S361" s="235"/>
      <c r="U361" s="235"/>
      <c r="W361" s="235"/>
    </row>
    <row r="362" spans="1:23" x14ac:dyDescent="0.35">
      <c r="A362" s="235"/>
      <c r="C362" s="235"/>
      <c r="E362" s="235"/>
      <c r="G362" s="235"/>
      <c r="I362" s="235"/>
      <c r="K362" s="235"/>
      <c r="M362" s="235"/>
      <c r="O362" s="235"/>
      <c r="Q362" s="235"/>
      <c r="S362" s="235"/>
      <c r="U362" s="235"/>
      <c r="W362" s="235"/>
    </row>
    <row r="363" spans="1:23" x14ac:dyDescent="0.35">
      <c r="A363" s="235"/>
      <c r="C363" s="235"/>
      <c r="E363" s="235"/>
      <c r="G363" s="235"/>
      <c r="I363" s="235"/>
      <c r="K363" s="235"/>
      <c r="M363" s="235"/>
      <c r="O363" s="235"/>
      <c r="Q363" s="235"/>
      <c r="S363" s="235"/>
      <c r="U363" s="235"/>
      <c r="W363" s="235"/>
    </row>
    <row r="364" spans="1:23" x14ac:dyDescent="0.35">
      <c r="A364" s="235"/>
      <c r="C364" s="235"/>
      <c r="E364" s="235"/>
      <c r="G364" s="235"/>
      <c r="I364" s="235"/>
      <c r="K364" s="235"/>
      <c r="M364" s="235"/>
      <c r="O364" s="235"/>
      <c r="Q364" s="235"/>
      <c r="S364" s="235"/>
      <c r="U364" s="235"/>
      <c r="W364" s="235"/>
    </row>
    <row r="365" spans="1:23" x14ac:dyDescent="0.35">
      <c r="A365" s="235"/>
      <c r="C365" s="235"/>
      <c r="E365" s="235"/>
      <c r="G365" s="235"/>
      <c r="I365" s="235"/>
      <c r="K365" s="235"/>
      <c r="M365" s="235"/>
      <c r="O365" s="235"/>
      <c r="Q365" s="235"/>
      <c r="S365" s="235"/>
      <c r="U365" s="235"/>
      <c r="W365" s="235"/>
    </row>
    <row r="366" spans="1:23" x14ac:dyDescent="0.35">
      <c r="A366" s="235"/>
      <c r="C366" s="235"/>
      <c r="E366" s="235"/>
      <c r="G366" s="235"/>
      <c r="I366" s="235"/>
      <c r="K366" s="235"/>
      <c r="M366" s="235"/>
      <c r="O366" s="235"/>
      <c r="Q366" s="235"/>
      <c r="S366" s="235"/>
      <c r="U366" s="235"/>
      <c r="W366" s="235"/>
    </row>
    <row r="367" spans="1:23" x14ac:dyDescent="0.35">
      <c r="A367" s="235"/>
      <c r="C367" s="235"/>
      <c r="E367" s="235"/>
      <c r="G367" s="235"/>
      <c r="I367" s="235"/>
      <c r="K367" s="235"/>
      <c r="M367" s="235"/>
      <c r="O367" s="235"/>
      <c r="Q367" s="235"/>
      <c r="S367" s="235"/>
      <c r="U367" s="235"/>
      <c r="W367" s="235"/>
    </row>
    <row r="368" spans="1:23" x14ac:dyDescent="0.35">
      <c r="A368" s="235"/>
      <c r="C368" s="235"/>
      <c r="E368" s="235"/>
      <c r="G368" s="235"/>
      <c r="I368" s="235"/>
      <c r="K368" s="235"/>
      <c r="M368" s="235"/>
      <c r="O368" s="235"/>
      <c r="Q368" s="235"/>
      <c r="S368" s="235"/>
      <c r="U368" s="235"/>
      <c r="W368" s="235"/>
    </row>
    <row r="369" spans="1:23" x14ac:dyDescent="0.35">
      <c r="A369" s="235"/>
      <c r="C369" s="235"/>
      <c r="E369" s="235"/>
      <c r="G369" s="235"/>
      <c r="I369" s="235"/>
      <c r="K369" s="235"/>
      <c r="M369" s="235"/>
      <c r="O369" s="235"/>
      <c r="Q369" s="235"/>
      <c r="S369" s="235"/>
      <c r="U369" s="235"/>
      <c r="W369" s="235"/>
    </row>
    <row r="370" spans="1:23" x14ac:dyDescent="0.35">
      <c r="A370" s="235"/>
      <c r="C370" s="235"/>
      <c r="E370" s="235"/>
      <c r="G370" s="235"/>
      <c r="I370" s="235"/>
      <c r="K370" s="235"/>
      <c r="M370" s="235"/>
      <c r="O370" s="235"/>
      <c r="Q370" s="235"/>
      <c r="S370" s="235"/>
      <c r="U370" s="235"/>
      <c r="W370" s="235"/>
    </row>
    <row r="371" spans="1:23" x14ac:dyDescent="0.35">
      <c r="A371" s="235"/>
      <c r="C371" s="235"/>
      <c r="E371" s="235"/>
      <c r="G371" s="235"/>
      <c r="I371" s="235"/>
      <c r="K371" s="235"/>
      <c r="M371" s="235"/>
      <c r="O371" s="235"/>
      <c r="Q371" s="235"/>
      <c r="S371" s="235"/>
      <c r="U371" s="235"/>
      <c r="W371" s="235"/>
    </row>
    <row r="372" spans="1:23" x14ac:dyDescent="0.35">
      <c r="A372" s="235"/>
      <c r="C372" s="235"/>
      <c r="E372" s="235"/>
      <c r="G372" s="235"/>
      <c r="I372" s="235"/>
      <c r="K372" s="235"/>
      <c r="M372" s="235"/>
      <c r="O372" s="235"/>
      <c r="Q372" s="235"/>
      <c r="S372" s="235"/>
      <c r="U372" s="235"/>
      <c r="W372" s="235"/>
    </row>
    <row r="373" spans="1:23" x14ac:dyDescent="0.35">
      <c r="A373" s="235"/>
      <c r="C373" s="235"/>
      <c r="E373" s="235"/>
      <c r="G373" s="235"/>
      <c r="I373" s="235"/>
      <c r="K373" s="235"/>
      <c r="M373" s="235"/>
      <c r="O373" s="235"/>
      <c r="Q373" s="235"/>
      <c r="S373" s="235"/>
      <c r="U373" s="235"/>
      <c r="W373" s="235"/>
    </row>
    <row r="374" spans="1:23" x14ac:dyDescent="0.35">
      <c r="A374" s="235"/>
      <c r="C374" s="235"/>
      <c r="E374" s="235"/>
      <c r="G374" s="235"/>
      <c r="I374" s="235"/>
      <c r="K374" s="235"/>
      <c r="M374" s="235"/>
      <c r="O374" s="235"/>
      <c r="Q374" s="235"/>
      <c r="S374" s="235"/>
      <c r="U374" s="235"/>
      <c r="W374" s="235"/>
    </row>
    <row r="375" spans="1:23" x14ac:dyDescent="0.35">
      <c r="A375" s="235"/>
      <c r="C375" s="235"/>
      <c r="E375" s="235"/>
      <c r="G375" s="235"/>
      <c r="I375" s="235"/>
      <c r="K375" s="235"/>
      <c r="M375" s="235"/>
      <c r="O375" s="235"/>
      <c r="Q375" s="235"/>
      <c r="S375" s="235"/>
      <c r="U375" s="235"/>
      <c r="W375" s="235"/>
    </row>
    <row r="376" spans="1:23" x14ac:dyDescent="0.35">
      <c r="A376" s="235"/>
      <c r="C376" s="235"/>
      <c r="E376" s="235"/>
      <c r="G376" s="235"/>
      <c r="I376" s="235"/>
      <c r="K376" s="235"/>
      <c r="M376" s="235"/>
      <c r="O376" s="235"/>
      <c r="Q376" s="235"/>
      <c r="S376" s="235"/>
      <c r="U376" s="235"/>
      <c r="W376" s="235"/>
    </row>
    <row r="377" spans="1:23" x14ac:dyDescent="0.35">
      <c r="A377" s="235"/>
      <c r="C377" s="235"/>
      <c r="E377" s="235"/>
      <c r="G377" s="235"/>
      <c r="I377" s="235"/>
      <c r="K377" s="235"/>
      <c r="M377" s="235"/>
      <c r="O377" s="235"/>
      <c r="Q377" s="235"/>
      <c r="S377" s="235"/>
      <c r="U377" s="235"/>
      <c r="W377" s="235"/>
    </row>
    <row r="378" spans="1:23" x14ac:dyDescent="0.35">
      <c r="A378" s="235"/>
      <c r="C378" s="235"/>
      <c r="E378" s="235"/>
      <c r="G378" s="235"/>
      <c r="I378" s="235"/>
      <c r="K378" s="235"/>
      <c r="M378" s="235"/>
      <c r="O378" s="235"/>
      <c r="Q378" s="235"/>
      <c r="S378" s="235"/>
      <c r="U378" s="235"/>
      <c r="W378" s="235"/>
    </row>
    <row r="379" spans="1:23" x14ac:dyDescent="0.35">
      <c r="A379" s="235"/>
      <c r="C379" s="235"/>
      <c r="E379" s="235"/>
      <c r="G379" s="235"/>
      <c r="I379" s="235"/>
      <c r="K379" s="235"/>
      <c r="M379" s="235"/>
      <c r="O379" s="235"/>
      <c r="Q379" s="235"/>
      <c r="S379" s="235"/>
      <c r="U379" s="235"/>
      <c r="W379" s="235"/>
    </row>
    <row r="380" spans="1:23" x14ac:dyDescent="0.35">
      <c r="A380" s="235"/>
      <c r="C380" s="235"/>
      <c r="E380" s="235"/>
      <c r="G380" s="235"/>
      <c r="I380" s="235"/>
      <c r="K380" s="235"/>
      <c r="M380" s="235"/>
      <c r="O380" s="235"/>
      <c r="Q380" s="235"/>
      <c r="S380" s="235"/>
      <c r="U380" s="235"/>
      <c r="W380" s="235"/>
    </row>
    <row r="381" spans="1:23" x14ac:dyDescent="0.35">
      <c r="A381" s="235"/>
      <c r="C381" s="235"/>
      <c r="E381" s="235"/>
      <c r="G381" s="235"/>
      <c r="I381" s="235"/>
      <c r="K381" s="235"/>
      <c r="M381" s="235"/>
      <c r="O381" s="235"/>
      <c r="Q381" s="235"/>
      <c r="S381" s="235"/>
      <c r="U381" s="235"/>
      <c r="W381" s="235"/>
    </row>
    <row r="382" spans="1:23" x14ac:dyDescent="0.35">
      <c r="A382" s="235"/>
      <c r="C382" s="235"/>
      <c r="E382" s="235"/>
      <c r="G382" s="235"/>
      <c r="I382" s="235"/>
      <c r="K382" s="235"/>
      <c r="M382" s="235"/>
      <c r="O382" s="235"/>
      <c r="Q382" s="235"/>
      <c r="S382" s="235"/>
      <c r="U382" s="235"/>
      <c r="W382" s="235"/>
    </row>
    <row r="383" spans="1:23" x14ac:dyDescent="0.35">
      <c r="A383" s="235"/>
      <c r="C383" s="235"/>
      <c r="E383" s="235"/>
      <c r="G383" s="235"/>
      <c r="I383" s="235"/>
      <c r="K383" s="235"/>
      <c r="M383" s="235"/>
      <c r="O383" s="235"/>
      <c r="Q383" s="235"/>
      <c r="S383" s="235"/>
      <c r="U383" s="235"/>
      <c r="W383" s="235"/>
    </row>
    <row r="384" spans="1:23" x14ac:dyDescent="0.35">
      <c r="A384" s="235"/>
      <c r="C384" s="235"/>
      <c r="E384" s="235"/>
      <c r="G384" s="235"/>
      <c r="I384" s="235"/>
      <c r="K384" s="235"/>
      <c r="M384" s="235"/>
      <c r="O384" s="235"/>
      <c r="Q384" s="235"/>
      <c r="S384" s="235"/>
      <c r="U384" s="235"/>
      <c r="W384" s="235"/>
    </row>
    <row r="385" spans="1:23" x14ac:dyDescent="0.35">
      <c r="A385" s="235"/>
      <c r="C385" s="235"/>
      <c r="E385" s="235"/>
      <c r="G385" s="235"/>
      <c r="I385" s="235"/>
      <c r="K385" s="235"/>
      <c r="M385" s="235"/>
      <c r="O385" s="235"/>
      <c r="Q385" s="235"/>
      <c r="S385" s="235"/>
      <c r="U385" s="235"/>
      <c r="W385" s="235"/>
    </row>
    <row r="386" spans="1:23" x14ac:dyDescent="0.35">
      <c r="A386" s="235"/>
      <c r="C386" s="235"/>
      <c r="E386" s="235"/>
      <c r="G386" s="235"/>
      <c r="I386" s="235"/>
      <c r="K386" s="235"/>
      <c r="M386" s="235"/>
      <c r="O386" s="235"/>
      <c r="Q386" s="235"/>
      <c r="S386" s="235"/>
      <c r="U386" s="235"/>
      <c r="W386" s="235"/>
    </row>
    <row r="387" spans="1:23" x14ac:dyDescent="0.35">
      <c r="A387" s="235"/>
      <c r="C387" s="235"/>
      <c r="E387" s="235"/>
      <c r="G387" s="235"/>
      <c r="I387" s="235"/>
      <c r="K387" s="235"/>
      <c r="M387" s="235"/>
      <c r="O387" s="235"/>
      <c r="Q387" s="235"/>
      <c r="S387" s="235"/>
      <c r="U387" s="235"/>
      <c r="W387" s="235"/>
    </row>
    <row r="388" spans="1:23" x14ac:dyDescent="0.35">
      <c r="A388" s="235"/>
      <c r="C388" s="235"/>
      <c r="E388" s="235"/>
      <c r="G388" s="235"/>
      <c r="I388" s="235"/>
      <c r="K388" s="235"/>
      <c r="M388" s="235"/>
      <c r="O388" s="235"/>
      <c r="Q388" s="235"/>
      <c r="S388" s="235"/>
      <c r="U388" s="235"/>
      <c r="W388" s="235"/>
    </row>
    <row r="389" spans="1:23" x14ac:dyDescent="0.35">
      <c r="A389" s="235"/>
      <c r="C389" s="235"/>
      <c r="E389" s="235"/>
      <c r="G389" s="235"/>
      <c r="I389" s="235"/>
      <c r="K389" s="235"/>
      <c r="M389" s="235"/>
      <c r="O389" s="235"/>
      <c r="Q389" s="235"/>
      <c r="S389" s="235"/>
      <c r="U389" s="235"/>
      <c r="W389" s="235"/>
    </row>
    <row r="390" spans="1:23" x14ac:dyDescent="0.35">
      <c r="A390" s="235"/>
      <c r="C390" s="235"/>
      <c r="E390" s="235"/>
      <c r="G390" s="235"/>
      <c r="I390" s="235"/>
      <c r="K390" s="235"/>
      <c r="M390" s="235"/>
      <c r="O390" s="235"/>
      <c r="Q390" s="235"/>
      <c r="S390" s="235"/>
      <c r="U390" s="235"/>
      <c r="W390" s="235"/>
    </row>
    <row r="391" spans="1:23" x14ac:dyDescent="0.35">
      <c r="A391" s="235"/>
      <c r="C391" s="235"/>
      <c r="E391" s="235"/>
      <c r="G391" s="235"/>
      <c r="I391" s="235"/>
      <c r="K391" s="235"/>
      <c r="M391" s="235"/>
      <c r="O391" s="235"/>
      <c r="Q391" s="235"/>
      <c r="S391" s="235"/>
      <c r="U391" s="235"/>
      <c r="W391" s="235"/>
    </row>
    <row r="392" spans="1:23" x14ac:dyDescent="0.35">
      <c r="A392" s="235"/>
      <c r="C392" s="235"/>
      <c r="E392" s="235"/>
      <c r="G392" s="235"/>
      <c r="I392" s="235"/>
      <c r="K392" s="235"/>
      <c r="M392" s="235"/>
      <c r="O392" s="235"/>
      <c r="Q392" s="235"/>
      <c r="S392" s="235"/>
      <c r="U392" s="235"/>
      <c r="W392" s="235"/>
    </row>
    <row r="393" spans="1:23" x14ac:dyDescent="0.35">
      <c r="A393" s="235"/>
      <c r="C393" s="235"/>
      <c r="E393" s="235"/>
      <c r="G393" s="235"/>
      <c r="I393" s="235"/>
      <c r="K393" s="235"/>
      <c r="M393" s="235"/>
      <c r="O393" s="235"/>
      <c r="Q393" s="235"/>
      <c r="S393" s="235"/>
      <c r="U393" s="235"/>
      <c r="W393" s="235"/>
    </row>
    <row r="394" spans="1:23" x14ac:dyDescent="0.35">
      <c r="A394" s="235"/>
      <c r="C394" s="235"/>
      <c r="E394" s="235"/>
      <c r="G394" s="235"/>
      <c r="I394" s="235"/>
      <c r="K394" s="235"/>
      <c r="M394" s="235"/>
      <c r="O394" s="235"/>
      <c r="Q394" s="235"/>
      <c r="S394" s="235"/>
      <c r="U394" s="235"/>
      <c r="W394" s="235"/>
    </row>
    <row r="395" spans="1:23" x14ac:dyDescent="0.35">
      <c r="A395" s="235"/>
      <c r="C395" s="235"/>
      <c r="E395" s="235"/>
      <c r="G395" s="235"/>
      <c r="I395" s="235"/>
      <c r="K395" s="235"/>
      <c r="M395" s="235"/>
      <c r="O395" s="235"/>
      <c r="Q395" s="235"/>
      <c r="S395" s="235"/>
      <c r="U395" s="235"/>
      <c r="W395" s="235"/>
    </row>
    <row r="396" spans="1:23" x14ac:dyDescent="0.35">
      <c r="A396" s="235"/>
      <c r="C396" s="235"/>
      <c r="E396" s="235"/>
      <c r="G396" s="235"/>
      <c r="I396" s="235"/>
      <c r="K396" s="235"/>
      <c r="M396" s="235"/>
      <c r="O396" s="235"/>
      <c r="Q396" s="235"/>
      <c r="S396" s="235"/>
      <c r="U396" s="235"/>
      <c r="W396" s="235"/>
    </row>
    <row r="397" spans="1:23" x14ac:dyDescent="0.35">
      <c r="A397" s="235"/>
      <c r="C397" s="235"/>
      <c r="E397" s="235"/>
      <c r="G397" s="235"/>
      <c r="I397" s="235"/>
      <c r="K397" s="235"/>
      <c r="M397" s="235"/>
      <c r="O397" s="235"/>
      <c r="Q397" s="235"/>
      <c r="S397" s="235"/>
      <c r="U397" s="235"/>
      <c r="W397" s="235"/>
    </row>
    <row r="398" spans="1:23" x14ac:dyDescent="0.35">
      <c r="A398" s="235"/>
      <c r="C398" s="235"/>
      <c r="E398" s="235"/>
      <c r="G398" s="235"/>
      <c r="I398" s="235"/>
      <c r="K398" s="235"/>
      <c r="M398" s="235"/>
      <c r="O398" s="235"/>
      <c r="Q398" s="235"/>
      <c r="S398" s="235"/>
      <c r="U398" s="235"/>
      <c r="W398" s="235"/>
    </row>
    <row r="399" spans="1:23" x14ac:dyDescent="0.35">
      <c r="A399" s="235"/>
      <c r="C399" s="235"/>
      <c r="E399" s="235"/>
      <c r="G399" s="235"/>
      <c r="I399" s="235"/>
      <c r="K399" s="235"/>
      <c r="M399" s="235"/>
      <c r="O399" s="235"/>
      <c r="Q399" s="235"/>
      <c r="S399" s="235"/>
      <c r="U399" s="235"/>
      <c r="W399" s="235"/>
    </row>
    <row r="400" spans="1:23" x14ac:dyDescent="0.35">
      <c r="A400" s="235"/>
      <c r="C400" s="235"/>
      <c r="E400" s="235"/>
      <c r="G400" s="235"/>
      <c r="I400" s="235"/>
      <c r="K400" s="235"/>
      <c r="M400" s="235"/>
      <c r="O400" s="235"/>
      <c r="Q400" s="235"/>
      <c r="S400" s="235"/>
      <c r="U400" s="235"/>
      <c r="W400" s="235"/>
    </row>
    <row r="401" spans="1:23" x14ac:dyDescent="0.35">
      <c r="A401" s="235"/>
      <c r="C401" s="235"/>
      <c r="E401" s="235"/>
      <c r="G401" s="235"/>
      <c r="I401" s="235"/>
      <c r="K401" s="235"/>
      <c r="M401" s="235"/>
      <c r="O401" s="235"/>
      <c r="Q401" s="235"/>
      <c r="S401" s="235"/>
      <c r="U401" s="235"/>
      <c r="W401" s="235"/>
    </row>
    <row r="402" spans="1:23" x14ac:dyDescent="0.35">
      <c r="A402" s="235"/>
      <c r="C402" s="235"/>
      <c r="E402" s="235"/>
      <c r="G402" s="235"/>
      <c r="I402" s="235"/>
      <c r="K402" s="235"/>
      <c r="M402" s="235"/>
      <c r="O402" s="235"/>
      <c r="Q402" s="235"/>
      <c r="S402" s="235"/>
      <c r="U402" s="235"/>
      <c r="W402" s="235"/>
    </row>
    <row r="403" spans="1:23" x14ac:dyDescent="0.35">
      <c r="A403" s="235"/>
      <c r="C403" s="235"/>
      <c r="E403" s="235"/>
      <c r="G403" s="235"/>
      <c r="I403" s="235"/>
      <c r="K403" s="235"/>
      <c r="M403" s="235"/>
      <c r="O403" s="235"/>
      <c r="Q403" s="235"/>
      <c r="S403" s="235"/>
      <c r="U403" s="235"/>
      <c r="W403" s="235"/>
    </row>
    <row r="404" spans="1:23" x14ac:dyDescent="0.35">
      <c r="A404" s="235"/>
      <c r="C404" s="235"/>
      <c r="E404" s="235"/>
      <c r="G404" s="235"/>
      <c r="I404" s="235"/>
      <c r="K404" s="235"/>
      <c r="M404" s="235"/>
      <c r="O404" s="235"/>
      <c r="Q404" s="235"/>
      <c r="S404" s="235"/>
      <c r="U404" s="235"/>
      <c r="W404" s="235"/>
    </row>
    <row r="405" spans="1:23" x14ac:dyDescent="0.35">
      <c r="A405" s="235"/>
      <c r="C405" s="235"/>
      <c r="E405" s="235"/>
      <c r="G405" s="235"/>
      <c r="I405" s="235"/>
      <c r="K405" s="235"/>
      <c r="M405" s="235"/>
      <c r="O405" s="235"/>
      <c r="Q405" s="235"/>
      <c r="S405" s="235"/>
      <c r="U405" s="235"/>
      <c r="W405" s="235"/>
    </row>
    <row r="406" spans="1:23" x14ac:dyDescent="0.35">
      <c r="A406" s="235"/>
      <c r="C406" s="235"/>
      <c r="E406" s="235"/>
      <c r="G406" s="235"/>
      <c r="I406" s="235"/>
      <c r="K406" s="235"/>
      <c r="M406" s="235"/>
      <c r="O406" s="235"/>
      <c r="Q406" s="235"/>
      <c r="S406" s="235"/>
      <c r="U406" s="235"/>
      <c r="W406" s="235"/>
    </row>
    <row r="407" spans="1:23" x14ac:dyDescent="0.35">
      <c r="A407" s="235"/>
      <c r="C407" s="235"/>
      <c r="E407" s="235"/>
      <c r="G407" s="235"/>
      <c r="I407" s="235"/>
      <c r="K407" s="235"/>
      <c r="M407" s="235"/>
      <c r="O407" s="235"/>
      <c r="Q407" s="235"/>
      <c r="S407" s="235"/>
      <c r="U407" s="235"/>
      <c r="W407" s="235"/>
    </row>
    <row r="408" spans="1:23" x14ac:dyDescent="0.35">
      <c r="A408" s="235"/>
      <c r="C408" s="235"/>
      <c r="E408" s="235"/>
      <c r="G408" s="235"/>
      <c r="I408" s="235"/>
      <c r="K408" s="235"/>
      <c r="M408" s="235"/>
      <c r="O408" s="235"/>
      <c r="Q408" s="235"/>
      <c r="S408" s="235"/>
      <c r="U408" s="235"/>
      <c r="W408" s="235"/>
    </row>
    <row r="409" spans="1:23" x14ac:dyDescent="0.35">
      <c r="A409" s="235"/>
      <c r="C409" s="235"/>
      <c r="E409" s="235"/>
      <c r="G409" s="235"/>
      <c r="I409" s="235"/>
      <c r="K409" s="235"/>
      <c r="M409" s="235"/>
      <c r="O409" s="235"/>
      <c r="Q409" s="235"/>
      <c r="S409" s="235"/>
      <c r="U409" s="235"/>
      <c r="W409" s="235"/>
    </row>
    <row r="410" spans="1:23" x14ac:dyDescent="0.35">
      <c r="A410" s="235"/>
      <c r="C410" s="235"/>
      <c r="E410" s="235"/>
      <c r="G410" s="235"/>
      <c r="I410" s="235"/>
      <c r="K410" s="235"/>
      <c r="M410" s="235"/>
      <c r="O410" s="235"/>
      <c r="Q410" s="235"/>
      <c r="S410" s="235"/>
      <c r="U410" s="235"/>
      <c r="W410" s="235"/>
    </row>
    <row r="411" spans="1:23" x14ac:dyDescent="0.35">
      <c r="A411" s="235"/>
      <c r="C411" s="235"/>
      <c r="E411" s="235"/>
      <c r="G411" s="235"/>
      <c r="I411" s="235"/>
      <c r="K411" s="235"/>
      <c r="M411" s="235"/>
      <c r="O411" s="235"/>
      <c r="Q411" s="235"/>
      <c r="S411" s="235"/>
      <c r="U411" s="235"/>
      <c r="W411" s="235"/>
    </row>
    <row r="412" spans="1:23" x14ac:dyDescent="0.35">
      <c r="A412" s="235"/>
      <c r="C412" s="235"/>
      <c r="E412" s="235"/>
      <c r="G412" s="235"/>
      <c r="I412" s="235"/>
      <c r="K412" s="235"/>
      <c r="M412" s="235"/>
      <c r="O412" s="235"/>
      <c r="Q412" s="235"/>
      <c r="S412" s="235"/>
      <c r="U412" s="235"/>
      <c r="W412" s="235"/>
    </row>
    <row r="413" spans="1:23" x14ac:dyDescent="0.35">
      <c r="A413" s="235"/>
      <c r="C413" s="235"/>
      <c r="E413" s="235"/>
      <c r="G413" s="235"/>
      <c r="I413" s="235"/>
      <c r="K413" s="235"/>
      <c r="M413" s="235"/>
      <c r="O413" s="235"/>
      <c r="Q413" s="235"/>
      <c r="S413" s="235"/>
      <c r="U413" s="235"/>
      <c r="W413" s="235"/>
    </row>
    <row r="414" spans="1:23" x14ac:dyDescent="0.35">
      <c r="A414" s="235"/>
      <c r="C414" s="235"/>
      <c r="E414" s="235"/>
      <c r="G414" s="235"/>
      <c r="I414" s="235"/>
      <c r="K414" s="235"/>
      <c r="M414" s="235"/>
      <c r="O414" s="235"/>
      <c r="Q414" s="235"/>
      <c r="S414" s="235"/>
      <c r="U414" s="235"/>
      <c r="W414" s="235"/>
    </row>
    <row r="415" spans="1:23" x14ac:dyDescent="0.35">
      <c r="A415" s="235"/>
      <c r="C415" s="235"/>
      <c r="E415" s="235"/>
      <c r="G415" s="235"/>
      <c r="I415" s="235"/>
      <c r="K415" s="235"/>
      <c r="M415" s="235"/>
      <c r="O415" s="235"/>
      <c r="Q415" s="235"/>
      <c r="S415" s="235"/>
      <c r="U415" s="235"/>
      <c r="W415" s="235"/>
    </row>
    <row r="416" spans="1:23" x14ac:dyDescent="0.35">
      <c r="A416" s="235"/>
      <c r="C416" s="235"/>
      <c r="E416" s="235"/>
      <c r="G416" s="235"/>
      <c r="I416" s="235"/>
      <c r="K416" s="235"/>
      <c r="M416" s="235"/>
      <c r="O416" s="235"/>
      <c r="Q416" s="235"/>
      <c r="S416" s="235"/>
      <c r="U416" s="235"/>
      <c r="W416" s="235"/>
    </row>
    <row r="417" spans="1:23" x14ac:dyDescent="0.35">
      <c r="A417" s="235"/>
      <c r="C417" s="235"/>
      <c r="E417" s="235"/>
      <c r="G417" s="235"/>
      <c r="I417" s="235"/>
      <c r="K417" s="235"/>
      <c r="M417" s="235"/>
      <c r="O417" s="235"/>
      <c r="Q417" s="235"/>
      <c r="S417" s="235"/>
      <c r="U417" s="235"/>
      <c r="W417" s="235"/>
    </row>
    <row r="418" spans="1:23" x14ac:dyDescent="0.35">
      <c r="A418" s="235"/>
      <c r="C418" s="235"/>
      <c r="E418" s="235"/>
      <c r="G418" s="235"/>
      <c r="I418" s="235"/>
      <c r="K418" s="235"/>
      <c r="M418" s="235"/>
      <c r="O418" s="235"/>
      <c r="Q418" s="235"/>
      <c r="S418" s="235"/>
      <c r="U418" s="235"/>
      <c r="W418" s="235"/>
    </row>
    <row r="419" spans="1:23" x14ac:dyDescent="0.35">
      <c r="A419" s="235"/>
      <c r="C419" s="235"/>
      <c r="E419" s="235"/>
      <c r="G419" s="235"/>
      <c r="I419" s="235"/>
      <c r="K419" s="235"/>
      <c r="M419" s="235"/>
      <c r="O419" s="235"/>
      <c r="Q419" s="235"/>
      <c r="S419" s="235"/>
      <c r="U419" s="235"/>
      <c r="W419" s="235"/>
    </row>
    <row r="420" spans="1:23" x14ac:dyDescent="0.35">
      <c r="A420" s="235"/>
      <c r="C420" s="235"/>
      <c r="E420" s="235"/>
      <c r="G420" s="235"/>
      <c r="I420" s="235"/>
      <c r="K420" s="235"/>
      <c r="M420" s="235"/>
      <c r="O420" s="235"/>
      <c r="Q420" s="235"/>
      <c r="S420" s="235"/>
      <c r="U420" s="235"/>
      <c r="W420" s="235"/>
    </row>
    <row r="421" spans="1:23" x14ac:dyDescent="0.35">
      <c r="A421" s="235"/>
      <c r="C421" s="235"/>
      <c r="E421" s="235"/>
      <c r="G421" s="235"/>
      <c r="I421" s="235"/>
      <c r="K421" s="235"/>
      <c r="M421" s="235"/>
      <c r="O421" s="235"/>
      <c r="Q421" s="235"/>
      <c r="S421" s="235"/>
      <c r="U421" s="235"/>
      <c r="W421" s="235"/>
    </row>
    <row r="422" spans="1:23" x14ac:dyDescent="0.35">
      <c r="A422" s="235"/>
      <c r="C422" s="235"/>
      <c r="E422" s="235"/>
      <c r="G422" s="235"/>
      <c r="I422" s="235"/>
      <c r="K422" s="235"/>
      <c r="M422" s="235"/>
      <c r="O422" s="235"/>
      <c r="Q422" s="235"/>
      <c r="S422" s="235"/>
      <c r="U422" s="235"/>
      <c r="W422" s="235"/>
    </row>
    <row r="423" spans="1:23" x14ac:dyDescent="0.35">
      <c r="A423" s="235"/>
      <c r="C423" s="235"/>
      <c r="E423" s="235"/>
      <c r="G423" s="235"/>
      <c r="I423" s="235"/>
      <c r="K423" s="235"/>
      <c r="M423" s="235"/>
      <c r="O423" s="235"/>
      <c r="Q423" s="235"/>
      <c r="S423" s="235"/>
      <c r="U423" s="235"/>
      <c r="W423" s="235"/>
    </row>
    <row r="424" spans="1:23" x14ac:dyDescent="0.35">
      <c r="A424" s="235"/>
      <c r="C424" s="235"/>
      <c r="E424" s="235"/>
      <c r="G424" s="235"/>
      <c r="I424" s="235"/>
      <c r="K424" s="235"/>
      <c r="M424" s="235"/>
      <c r="O424" s="235"/>
      <c r="Q424" s="235"/>
      <c r="S424" s="235"/>
      <c r="U424" s="235"/>
      <c r="W424" s="235"/>
    </row>
    <row r="425" spans="1:23" x14ac:dyDescent="0.35">
      <c r="A425" s="235"/>
      <c r="C425" s="235"/>
      <c r="E425" s="235"/>
      <c r="G425" s="235"/>
      <c r="I425" s="235"/>
      <c r="K425" s="235"/>
      <c r="M425" s="235"/>
      <c r="O425" s="235"/>
      <c r="Q425" s="235"/>
      <c r="S425" s="235"/>
      <c r="U425" s="235"/>
      <c r="W425" s="235"/>
    </row>
    <row r="426" spans="1:23" x14ac:dyDescent="0.35">
      <c r="A426" s="235"/>
      <c r="C426" s="235"/>
      <c r="E426" s="235"/>
      <c r="G426" s="235"/>
      <c r="I426" s="235"/>
      <c r="K426" s="235"/>
      <c r="M426" s="235"/>
      <c r="O426" s="235"/>
      <c r="Q426" s="235"/>
      <c r="S426" s="235"/>
      <c r="U426" s="235"/>
      <c r="W426" s="235"/>
    </row>
    <row r="427" spans="1:23" x14ac:dyDescent="0.35">
      <c r="A427" s="235"/>
      <c r="C427" s="235"/>
      <c r="E427" s="235"/>
      <c r="G427" s="235"/>
      <c r="I427" s="235"/>
      <c r="K427" s="235"/>
      <c r="M427" s="235"/>
      <c r="O427" s="235"/>
      <c r="Q427" s="235"/>
      <c r="S427" s="235"/>
      <c r="U427" s="235"/>
      <c r="W427" s="235"/>
    </row>
    <row r="428" spans="1:23" x14ac:dyDescent="0.35">
      <c r="A428" s="235"/>
      <c r="C428" s="235"/>
      <c r="E428" s="235"/>
      <c r="G428" s="235"/>
      <c r="I428" s="235"/>
      <c r="K428" s="235"/>
      <c r="M428" s="235"/>
      <c r="O428" s="235"/>
      <c r="Q428" s="235"/>
      <c r="S428" s="235"/>
      <c r="U428" s="235"/>
      <c r="W428" s="235"/>
    </row>
    <row r="429" spans="1:23" x14ac:dyDescent="0.35">
      <c r="A429" s="235"/>
      <c r="C429" s="235"/>
      <c r="E429" s="235"/>
      <c r="G429" s="235"/>
      <c r="I429" s="235"/>
      <c r="K429" s="235"/>
      <c r="M429" s="235"/>
      <c r="O429" s="235"/>
      <c r="Q429" s="235"/>
      <c r="S429" s="235"/>
      <c r="U429" s="235"/>
      <c r="W429" s="235"/>
    </row>
    <row r="430" spans="1:23" x14ac:dyDescent="0.35">
      <c r="A430" s="235"/>
      <c r="C430" s="235"/>
      <c r="E430" s="235"/>
      <c r="G430" s="235"/>
      <c r="I430" s="235"/>
      <c r="K430" s="235"/>
      <c r="M430" s="235"/>
      <c r="O430" s="235"/>
      <c r="Q430" s="235"/>
      <c r="S430" s="235"/>
      <c r="U430" s="235"/>
      <c r="W430" s="235"/>
    </row>
    <row r="431" spans="1:23" x14ac:dyDescent="0.35">
      <c r="A431" s="235"/>
      <c r="C431" s="235"/>
      <c r="E431" s="235"/>
      <c r="G431" s="235"/>
      <c r="I431" s="235"/>
      <c r="K431" s="235"/>
      <c r="M431" s="235"/>
      <c r="O431" s="235"/>
      <c r="Q431" s="235"/>
      <c r="S431" s="235"/>
      <c r="U431" s="235"/>
      <c r="W431" s="235"/>
    </row>
    <row r="432" spans="1:23" x14ac:dyDescent="0.35">
      <c r="A432" s="235"/>
      <c r="C432" s="235"/>
      <c r="E432" s="235"/>
      <c r="G432" s="235"/>
      <c r="I432" s="235"/>
      <c r="K432" s="235"/>
      <c r="M432" s="235"/>
      <c r="O432" s="235"/>
      <c r="Q432" s="235"/>
      <c r="S432" s="235"/>
      <c r="U432" s="235"/>
      <c r="W432" s="235"/>
    </row>
    <row r="433" spans="1:23" x14ac:dyDescent="0.35">
      <c r="A433" s="235"/>
      <c r="C433" s="235"/>
      <c r="E433" s="235"/>
      <c r="G433" s="235"/>
      <c r="I433" s="235"/>
      <c r="K433" s="235"/>
      <c r="M433" s="235"/>
      <c r="O433" s="235"/>
      <c r="Q433" s="235"/>
      <c r="S433" s="235"/>
      <c r="U433" s="235"/>
      <c r="W433" s="235"/>
    </row>
    <row r="434" spans="1:23" x14ac:dyDescent="0.35">
      <c r="A434" s="235"/>
      <c r="C434" s="235"/>
      <c r="E434" s="235"/>
      <c r="G434" s="235"/>
      <c r="I434" s="235"/>
      <c r="K434" s="235"/>
      <c r="M434" s="235"/>
      <c r="O434" s="235"/>
      <c r="Q434" s="235"/>
      <c r="S434" s="235"/>
      <c r="U434" s="235"/>
      <c r="W434" s="235"/>
    </row>
    <row r="435" spans="1:23" x14ac:dyDescent="0.35">
      <c r="A435" s="235"/>
      <c r="C435" s="235"/>
      <c r="E435" s="235"/>
      <c r="G435" s="235"/>
      <c r="I435" s="235"/>
      <c r="K435" s="235"/>
      <c r="M435" s="235"/>
      <c r="O435" s="235"/>
      <c r="Q435" s="235"/>
      <c r="S435" s="235"/>
      <c r="U435" s="235"/>
      <c r="W435" s="235"/>
    </row>
    <row r="436" spans="1:23" x14ac:dyDescent="0.35">
      <c r="A436" s="235"/>
      <c r="C436" s="235"/>
      <c r="E436" s="235"/>
      <c r="G436" s="235"/>
      <c r="I436" s="235"/>
      <c r="K436" s="235"/>
      <c r="M436" s="235"/>
      <c r="O436" s="235"/>
      <c r="Q436" s="235"/>
      <c r="S436" s="235"/>
      <c r="U436" s="235"/>
      <c r="W436" s="235"/>
    </row>
    <row r="437" spans="1:23" x14ac:dyDescent="0.35">
      <c r="A437" s="235"/>
      <c r="C437" s="235"/>
      <c r="E437" s="235"/>
      <c r="G437" s="235"/>
      <c r="I437" s="235"/>
      <c r="K437" s="235"/>
      <c r="M437" s="235"/>
      <c r="O437" s="235"/>
      <c r="Q437" s="235"/>
      <c r="S437" s="235"/>
      <c r="U437" s="235"/>
      <c r="W437" s="235"/>
    </row>
    <row r="438" spans="1:23" x14ac:dyDescent="0.35">
      <c r="A438" s="235"/>
      <c r="C438" s="235"/>
      <c r="E438" s="235"/>
      <c r="G438" s="235"/>
      <c r="I438" s="235"/>
      <c r="K438" s="235"/>
      <c r="M438" s="235"/>
      <c r="O438" s="235"/>
      <c r="Q438" s="235"/>
      <c r="S438" s="235"/>
      <c r="U438" s="235"/>
      <c r="W438" s="235"/>
    </row>
    <row r="439" spans="1:23" x14ac:dyDescent="0.35">
      <c r="A439" s="235"/>
      <c r="C439" s="235"/>
      <c r="E439" s="235"/>
      <c r="G439" s="235"/>
      <c r="I439" s="235"/>
      <c r="K439" s="235"/>
      <c r="M439" s="235"/>
      <c r="O439" s="235"/>
      <c r="Q439" s="235"/>
      <c r="S439" s="235"/>
      <c r="U439" s="235"/>
      <c r="W439" s="235"/>
    </row>
    <row r="440" spans="1:23" x14ac:dyDescent="0.35">
      <c r="A440" s="235"/>
      <c r="C440" s="235"/>
      <c r="E440" s="235"/>
      <c r="G440" s="235"/>
      <c r="I440" s="235"/>
      <c r="K440" s="235"/>
      <c r="M440" s="235"/>
      <c r="O440" s="235"/>
      <c r="Q440" s="235"/>
      <c r="S440" s="235"/>
      <c r="U440" s="235"/>
      <c r="W440" s="235"/>
    </row>
    <row r="441" spans="1:23" x14ac:dyDescent="0.35">
      <c r="A441" s="235"/>
      <c r="C441" s="235"/>
      <c r="E441" s="235"/>
      <c r="G441" s="235"/>
      <c r="I441" s="235"/>
      <c r="K441" s="235"/>
      <c r="M441" s="235"/>
      <c r="O441" s="235"/>
      <c r="Q441" s="235"/>
      <c r="S441" s="235"/>
      <c r="U441" s="235"/>
      <c r="W441" s="235"/>
    </row>
    <row r="442" spans="1:23" x14ac:dyDescent="0.35">
      <c r="A442" s="235"/>
      <c r="C442" s="235"/>
      <c r="E442" s="235"/>
      <c r="G442" s="235"/>
      <c r="I442" s="235"/>
      <c r="K442" s="235"/>
      <c r="M442" s="235"/>
      <c r="O442" s="235"/>
      <c r="Q442" s="235"/>
      <c r="S442" s="235"/>
      <c r="U442" s="235"/>
      <c r="W442" s="235"/>
    </row>
    <row r="443" spans="1:23" x14ac:dyDescent="0.35">
      <c r="A443" s="235"/>
      <c r="C443" s="235"/>
      <c r="E443" s="235"/>
      <c r="G443" s="235"/>
      <c r="I443" s="235"/>
      <c r="K443" s="235"/>
      <c r="M443" s="235"/>
      <c r="O443" s="235"/>
      <c r="Q443" s="235"/>
      <c r="S443" s="235"/>
      <c r="U443" s="235"/>
      <c r="W443" s="235"/>
    </row>
    <row r="444" spans="1:23" x14ac:dyDescent="0.35">
      <c r="A444" s="235"/>
      <c r="C444" s="235"/>
      <c r="E444" s="235"/>
      <c r="G444" s="235"/>
      <c r="I444" s="235"/>
      <c r="K444" s="235"/>
      <c r="M444" s="235"/>
      <c r="O444" s="235"/>
      <c r="Q444" s="235"/>
      <c r="S444" s="235"/>
      <c r="U444" s="235"/>
      <c r="W444" s="235"/>
    </row>
    <row r="445" spans="1:23" x14ac:dyDescent="0.35">
      <c r="A445" s="235"/>
      <c r="C445" s="235"/>
      <c r="E445" s="235"/>
      <c r="G445" s="235"/>
      <c r="I445" s="235"/>
      <c r="K445" s="235"/>
      <c r="M445" s="235"/>
      <c r="O445" s="235"/>
      <c r="Q445" s="235"/>
      <c r="S445" s="235"/>
      <c r="U445" s="235"/>
      <c r="W445" s="235"/>
    </row>
    <row r="446" spans="1:23" x14ac:dyDescent="0.35">
      <c r="A446" s="235"/>
      <c r="C446" s="235"/>
      <c r="E446" s="235"/>
      <c r="G446" s="235"/>
      <c r="I446" s="235"/>
      <c r="K446" s="235"/>
      <c r="M446" s="235"/>
      <c r="O446" s="235"/>
      <c r="Q446" s="235"/>
      <c r="S446" s="235"/>
      <c r="U446" s="235"/>
      <c r="W446" s="235"/>
    </row>
    <row r="447" spans="1:23" x14ac:dyDescent="0.35">
      <c r="A447" s="235"/>
      <c r="C447" s="235"/>
      <c r="E447" s="235"/>
      <c r="G447" s="235"/>
      <c r="I447" s="235"/>
      <c r="K447" s="235"/>
      <c r="M447" s="235"/>
      <c r="O447" s="235"/>
      <c r="Q447" s="235"/>
      <c r="S447" s="235"/>
      <c r="U447" s="235"/>
      <c r="W447" s="235"/>
    </row>
    <row r="448" spans="1:23" x14ac:dyDescent="0.35">
      <c r="A448" s="235"/>
      <c r="C448" s="235"/>
      <c r="E448" s="235"/>
      <c r="G448" s="235"/>
      <c r="I448" s="235"/>
      <c r="K448" s="235"/>
      <c r="M448" s="235"/>
      <c r="O448" s="235"/>
      <c r="Q448" s="235"/>
      <c r="S448" s="235"/>
      <c r="U448" s="235"/>
      <c r="W448" s="235"/>
    </row>
    <row r="449" spans="1:23" x14ac:dyDescent="0.35">
      <c r="A449" s="235"/>
      <c r="C449" s="235"/>
      <c r="E449" s="235"/>
      <c r="G449" s="235"/>
      <c r="I449" s="235"/>
      <c r="K449" s="235"/>
      <c r="M449" s="235"/>
      <c r="O449" s="235"/>
      <c r="Q449" s="235"/>
      <c r="S449" s="235"/>
      <c r="U449" s="235"/>
      <c r="W449" s="235"/>
    </row>
    <row r="450" spans="1:23" x14ac:dyDescent="0.35">
      <c r="A450" s="235"/>
      <c r="C450" s="235"/>
      <c r="E450" s="235"/>
      <c r="G450" s="235"/>
      <c r="I450" s="235"/>
      <c r="K450" s="235"/>
      <c r="M450" s="235"/>
      <c r="O450" s="235"/>
      <c r="Q450" s="235"/>
      <c r="S450" s="235"/>
      <c r="U450" s="235"/>
      <c r="W450" s="235"/>
    </row>
    <row r="451" spans="1:23" x14ac:dyDescent="0.35">
      <c r="A451" s="235"/>
      <c r="C451" s="235"/>
      <c r="E451" s="235"/>
      <c r="G451" s="235"/>
      <c r="I451" s="235"/>
      <c r="K451" s="235"/>
      <c r="M451" s="235"/>
      <c r="O451" s="235"/>
      <c r="Q451" s="235"/>
      <c r="S451" s="235"/>
      <c r="U451" s="235"/>
      <c r="W451" s="235"/>
    </row>
    <row r="452" spans="1:23" x14ac:dyDescent="0.35">
      <c r="A452" s="235"/>
      <c r="C452" s="235"/>
      <c r="E452" s="235"/>
      <c r="G452" s="235"/>
      <c r="I452" s="235"/>
      <c r="K452" s="235"/>
      <c r="M452" s="235"/>
      <c r="O452" s="235"/>
      <c r="Q452" s="235"/>
      <c r="S452" s="235"/>
      <c r="U452" s="235"/>
      <c r="W452" s="235"/>
    </row>
    <row r="453" spans="1:23" x14ac:dyDescent="0.35">
      <c r="A453" s="235"/>
      <c r="C453" s="235"/>
      <c r="E453" s="235"/>
      <c r="G453" s="235"/>
      <c r="I453" s="235"/>
      <c r="K453" s="235"/>
      <c r="M453" s="235"/>
      <c r="O453" s="235"/>
      <c r="Q453" s="235"/>
      <c r="S453" s="235"/>
      <c r="U453" s="235"/>
      <c r="W453" s="235"/>
    </row>
    <row r="454" spans="1:23" x14ac:dyDescent="0.35">
      <c r="A454" s="235"/>
      <c r="C454" s="235"/>
      <c r="E454" s="235"/>
      <c r="G454" s="235"/>
      <c r="I454" s="235"/>
      <c r="K454" s="235"/>
      <c r="M454" s="235"/>
      <c r="O454" s="235"/>
      <c r="Q454" s="235"/>
      <c r="S454" s="235"/>
      <c r="U454" s="235"/>
      <c r="W454" s="235"/>
    </row>
    <row r="455" spans="1:23" x14ac:dyDescent="0.35">
      <c r="A455" s="235"/>
      <c r="C455" s="235"/>
      <c r="E455" s="235"/>
      <c r="G455" s="235"/>
      <c r="I455" s="235"/>
      <c r="K455" s="235"/>
      <c r="M455" s="235"/>
      <c r="O455" s="235"/>
      <c r="Q455" s="235"/>
      <c r="S455" s="235"/>
      <c r="U455" s="235"/>
      <c r="W455" s="235"/>
    </row>
    <row r="456" spans="1:23" x14ac:dyDescent="0.35">
      <c r="A456" s="235"/>
      <c r="C456" s="235"/>
      <c r="E456" s="235"/>
      <c r="G456" s="235"/>
      <c r="I456" s="235"/>
      <c r="K456" s="235"/>
      <c r="M456" s="235"/>
      <c r="O456" s="235"/>
      <c r="Q456" s="235"/>
      <c r="S456" s="235"/>
      <c r="U456" s="235"/>
      <c r="W456" s="235"/>
    </row>
    <row r="457" spans="1:23" x14ac:dyDescent="0.35">
      <c r="A457" s="235"/>
      <c r="C457" s="235"/>
      <c r="E457" s="235"/>
      <c r="G457" s="235"/>
      <c r="I457" s="235"/>
      <c r="K457" s="235"/>
      <c r="M457" s="235"/>
      <c r="O457" s="235"/>
      <c r="Q457" s="235"/>
      <c r="S457" s="235"/>
      <c r="U457" s="235"/>
      <c r="W457" s="235"/>
    </row>
    <row r="458" spans="1:23" x14ac:dyDescent="0.35">
      <c r="A458" s="235"/>
      <c r="C458" s="235"/>
      <c r="E458" s="235"/>
      <c r="G458" s="235"/>
      <c r="I458" s="235"/>
      <c r="K458" s="235"/>
      <c r="M458" s="235"/>
      <c r="O458" s="235"/>
      <c r="Q458" s="235"/>
      <c r="S458" s="235"/>
      <c r="U458" s="235"/>
      <c r="W458" s="235"/>
    </row>
    <row r="459" spans="1:23" x14ac:dyDescent="0.35">
      <c r="A459" s="235"/>
      <c r="C459" s="235"/>
      <c r="E459" s="235"/>
      <c r="G459" s="235"/>
      <c r="I459" s="235"/>
      <c r="K459" s="235"/>
      <c r="M459" s="235"/>
      <c r="O459" s="235"/>
      <c r="Q459" s="235"/>
      <c r="S459" s="235"/>
      <c r="U459" s="235"/>
      <c r="W459" s="235"/>
    </row>
    <row r="460" spans="1:23" x14ac:dyDescent="0.35">
      <c r="A460" s="235"/>
      <c r="C460" s="235"/>
      <c r="E460" s="235"/>
      <c r="G460" s="235"/>
      <c r="I460" s="235"/>
      <c r="K460" s="235"/>
      <c r="M460" s="235"/>
      <c r="O460" s="235"/>
      <c r="Q460" s="235"/>
      <c r="S460" s="235"/>
      <c r="U460" s="235"/>
      <c r="W460" s="235"/>
    </row>
    <row r="461" spans="1:23" x14ac:dyDescent="0.35">
      <c r="A461" s="235"/>
      <c r="C461" s="235"/>
      <c r="E461" s="235"/>
      <c r="G461" s="235"/>
      <c r="I461" s="235"/>
      <c r="K461" s="235"/>
      <c r="M461" s="235"/>
      <c r="O461" s="235"/>
      <c r="Q461" s="235"/>
      <c r="S461" s="235"/>
      <c r="U461" s="235"/>
      <c r="W461" s="235"/>
    </row>
    <row r="462" spans="1:23" x14ac:dyDescent="0.35">
      <c r="A462" s="235"/>
      <c r="C462" s="235"/>
      <c r="E462" s="235"/>
      <c r="G462" s="235"/>
      <c r="I462" s="235"/>
      <c r="K462" s="235"/>
      <c r="M462" s="235"/>
      <c r="O462" s="235"/>
      <c r="Q462" s="235"/>
      <c r="S462" s="235"/>
      <c r="U462" s="235"/>
      <c r="W462" s="235"/>
    </row>
    <row r="463" spans="1:23" x14ac:dyDescent="0.35">
      <c r="A463" s="235"/>
      <c r="C463" s="235"/>
      <c r="E463" s="235"/>
      <c r="G463" s="235"/>
      <c r="I463" s="235"/>
      <c r="K463" s="235"/>
      <c r="M463" s="235"/>
      <c r="O463" s="235"/>
      <c r="Q463" s="235"/>
      <c r="S463" s="235"/>
      <c r="U463" s="235"/>
      <c r="W463" s="235"/>
    </row>
    <row r="464" spans="1:23" x14ac:dyDescent="0.35">
      <c r="A464" s="235"/>
      <c r="C464" s="235"/>
      <c r="E464" s="235"/>
      <c r="G464" s="235"/>
      <c r="I464" s="235"/>
      <c r="K464" s="235"/>
      <c r="M464" s="235"/>
      <c r="O464" s="235"/>
      <c r="Q464" s="235"/>
      <c r="S464" s="235"/>
      <c r="U464" s="235"/>
      <c r="W464" s="235"/>
    </row>
    <row r="465" spans="1:23" x14ac:dyDescent="0.35">
      <c r="A465" s="235"/>
      <c r="C465" s="235"/>
      <c r="E465" s="235"/>
      <c r="G465" s="235"/>
      <c r="I465" s="235"/>
      <c r="K465" s="235"/>
      <c r="M465" s="235"/>
      <c r="O465" s="235"/>
      <c r="Q465" s="235"/>
      <c r="S465" s="235"/>
      <c r="U465" s="235"/>
      <c r="W465" s="235"/>
    </row>
    <row r="466" spans="1:23" x14ac:dyDescent="0.35">
      <c r="A466" s="235"/>
      <c r="C466" s="235"/>
      <c r="E466" s="235"/>
      <c r="G466" s="235"/>
      <c r="I466" s="235"/>
      <c r="K466" s="235"/>
      <c r="M466" s="235"/>
      <c r="O466" s="235"/>
      <c r="Q466" s="235"/>
      <c r="S466" s="235"/>
      <c r="U466" s="235"/>
      <c r="W466" s="235"/>
    </row>
    <row r="467" spans="1:23" x14ac:dyDescent="0.35">
      <c r="A467" s="235"/>
      <c r="C467" s="235"/>
      <c r="E467" s="235"/>
      <c r="G467" s="235"/>
      <c r="I467" s="235"/>
      <c r="K467" s="235"/>
      <c r="M467" s="235"/>
      <c r="O467" s="235"/>
      <c r="Q467" s="235"/>
      <c r="S467" s="235"/>
      <c r="U467" s="235"/>
      <c r="W467" s="235"/>
    </row>
    <row r="468" spans="1:23" x14ac:dyDescent="0.35">
      <c r="A468" s="235"/>
      <c r="C468" s="235"/>
      <c r="E468" s="235"/>
      <c r="G468" s="235"/>
      <c r="I468" s="235"/>
      <c r="K468" s="235"/>
      <c r="M468" s="235"/>
      <c r="O468" s="235"/>
      <c r="Q468" s="235"/>
      <c r="S468" s="235"/>
      <c r="U468" s="235"/>
      <c r="W468" s="235"/>
    </row>
    <row r="469" spans="1:23" x14ac:dyDescent="0.35">
      <c r="A469" s="235"/>
      <c r="C469" s="235"/>
      <c r="E469" s="235"/>
      <c r="G469" s="235"/>
      <c r="I469" s="235"/>
      <c r="K469" s="235"/>
      <c r="M469" s="235"/>
      <c r="O469" s="235"/>
      <c r="Q469" s="235"/>
      <c r="S469" s="235"/>
      <c r="U469" s="235"/>
      <c r="W469" s="235"/>
    </row>
    <row r="470" spans="1:23" x14ac:dyDescent="0.35">
      <c r="A470" s="235"/>
      <c r="C470" s="235"/>
      <c r="E470" s="235"/>
      <c r="G470" s="235"/>
      <c r="I470" s="235"/>
      <c r="K470" s="235"/>
      <c r="M470" s="235"/>
      <c r="O470" s="235"/>
      <c r="Q470" s="235"/>
      <c r="S470" s="235"/>
      <c r="U470" s="235"/>
      <c r="W470" s="235"/>
    </row>
    <row r="471" spans="1:23" x14ac:dyDescent="0.35">
      <c r="A471" s="235"/>
      <c r="C471" s="235"/>
      <c r="E471" s="235"/>
      <c r="G471" s="235"/>
      <c r="I471" s="235"/>
      <c r="K471" s="235"/>
      <c r="M471" s="235"/>
      <c r="O471" s="235"/>
      <c r="Q471" s="235"/>
      <c r="S471" s="235"/>
      <c r="U471" s="235"/>
      <c r="W471" s="235"/>
    </row>
    <row r="472" spans="1:23" x14ac:dyDescent="0.35">
      <c r="A472" s="235"/>
      <c r="C472" s="235"/>
      <c r="E472" s="235"/>
      <c r="G472" s="235"/>
      <c r="I472" s="235"/>
      <c r="K472" s="235"/>
      <c r="M472" s="235"/>
      <c r="O472" s="235"/>
      <c r="Q472" s="235"/>
      <c r="S472" s="235"/>
      <c r="U472" s="235"/>
      <c r="W472" s="235"/>
    </row>
    <row r="473" spans="1:23" x14ac:dyDescent="0.35">
      <c r="A473" s="235"/>
      <c r="C473" s="235"/>
      <c r="E473" s="235"/>
      <c r="G473" s="235"/>
      <c r="I473" s="235"/>
      <c r="K473" s="235"/>
      <c r="M473" s="235"/>
      <c r="O473" s="235"/>
      <c r="Q473" s="235"/>
      <c r="S473" s="235"/>
      <c r="U473" s="235"/>
      <c r="W473" s="235"/>
    </row>
    <row r="474" spans="1:23" x14ac:dyDescent="0.35">
      <c r="A474" s="235"/>
      <c r="C474" s="235"/>
      <c r="E474" s="235"/>
      <c r="G474" s="235"/>
      <c r="I474" s="235"/>
      <c r="K474" s="235"/>
      <c r="M474" s="235"/>
      <c r="O474" s="235"/>
      <c r="Q474" s="235"/>
      <c r="S474" s="235"/>
      <c r="U474" s="235"/>
      <c r="W474" s="235"/>
    </row>
    <row r="475" spans="1:23" x14ac:dyDescent="0.35">
      <c r="A475" s="235"/>
      <c r="C475" s="235"/>
      <c r="E475" s="235"/>
      <c r="G475" s="235"/>
      <c r="I475" s="235"/>
      <c r="K475" s="235"/>
      <c r="M475" s="235"/>
      <c r="O475" s="235"/>
      <c r="Q475" s="235"/>
      <c r="S475" s="235"/>
      <c r="U475" s="235"/>
      <c r="W475" s="235"/>
    </row>
    <row r="476" spans="1:23" x14ac:dyDescent="0.35">
      <c r="A476" s="235"/>
      <c r="C476" s="235"/>
      <c r="E476" s="235"/>
      <c r="G476" s="235"/>
      <c r="I476" s="235"/>
      <c r="K476" s="235"/>
      <c r="M476" s="235"/>
      <c r="O476" s="235"/>
      <c r="Q476" s="235"/>
      <c r="S476" s="235"/>
      <c r="U476" s="235"/>
      <c r="W476" s="235"/>
    </row>
    <row r="477" spans="1:23" x14ac:dyDescent="0.35">
      <c r="A477" s="235"/>
      <c r="C477" s="235"/>
      <c r="E477" s="235"/>
      <c r="G477" s="235"/>
      <c r="I477" s="235"/>
      <c r="K477" s="235"/>
      <c r="M477" s="235"/>
      <c r="O477" s="235"/>
      <c r="Q477" s="235"/>
      <c r="S477" s="235"/>
      <c r="U477" s="235"/>
      <c r="W477" s="235"/>
    </row>
    <row r="478" spans="1:23" x14ac:dyDescent="0.35">
      <c r="A478" s="235"/>
      <c r="C478" s="235"/>
      <c r="E478" s="235"/>
      <c r="G478" s="235"/>
      <c r="I478" s="235"/>
      <c r="K478" s="235"/>
      <c r="M478" s="235"/>
      <c r="O478" s="235"/>
      <c r="Q478" s="235"/>
      <c r="S478" s="235"/>
      <c r="U478" s="235"/>
      <c r="W478" s="235"/>
    </row>
    <row r="479" spans="1:23" x14ac:dyDescent="0.35">
      <c r="A479" s="235"/>
      <c r="C479" s="235"/>
      <c r="E479" s="235"/>
      <c r="G479" s="235"/>
      <c r="I479" s="235"/>
      <c r="K479" s="235"/>
      <c r="M479" s="235"/>
      <c r="O479" s="235"/>
      <c r="Q479" s="235"/>
      <c r="S479" s="235"/>
      <c r="U479" s="235"/>
      <c r="W479" s="235"/>
    </row>
    <row r="480" spans="1:23" x14ac:dyDescent="0.35">
      <c r="A480" s="235"/>
      <c r="C480" s="235"/>
      <c r="E480" s="235"/>
      <c r="G480" s="235"/>
      <c r="I480" s="235"/>
      <c r="K480" s="235"/>
      <c r="M480" s="235"/>
      <c r="O480" s="235"/>
      <c r="Q480" s="235"/>
      <c r="S480" s="235"/>
      <c r="U480" s="235"/>
      <c r="W480" s="235"/>
    </row>
    <row r="481" spans="1:23" x14ac:dyDescent="0.35">
      <c r="A481" s="235"/>
      <c r="C481" s="235"/>
      <c r="E481" s="235"/>
      <c r="G481" s="235"/>
      <c r="I481" s="235"/>
      <c r="K481" s="235"/>
      <c r="M481" s="235"/>
      <c r="O481" s="235"/>
      <c r="Q481" s="235"/>
      <c r="S481" s="235"/>
      <c r="U481" s="235"/>
      <c r="W481" s="235"/>
    </row>
    <row r="482" spans="1:23" x14ac:dyDescent="0.35">
      <c r="A482" s="235"/>
      <c r="C482" s="235"/>
      <c r="E482" s="235"/>
      <c r="G482" s="235"/>
      <c r="I482" s="235"/>
      <c r="K482" s="235"/>
      <c r="M482" s="235"/>
      <c r="O482" s="235"/>
      <c r="Q482" s="235"/>
      <c r="S482" s="235"/>
      <c r="U482" s="235"/>
      <c r="W482" s="235"/>
    </row>
    <row r="483" spans="1:23" x14ac:dyDescent="0.35">
      <c r="A483" s="235"/>
      <c r="C483" s="235"/>
      <c r="E483" s="235"/>
      <c r="G483" s="235"/>
      <c r="I483" s="235"/>
      <c r="K483" s="235"/>
      <c r="M483" s="235"/>
      <c r="O483" s="235"/>
      <c r="Q483" s="235"/>
      <c r="S483" s="235"/>
      <c r="U483" s="235"/>
      <c r="W483" s="235"/>
    </row>
    <row r="484" spans="1:23" x14ac:dyDescent="0.35">
      <c r="A484" s="235"/>
      <c r="C484" s="235"/>
      <c r="E484" s="235"/>
      <c r="G484" s="235"/>
      <c r="I484" s="235"/>
      <c r="K484" s="235"/>
      <c r="M484" s="235"/>
      <c r="O484" s="235"/>
      <c r="Q484" s="235"/>
      <c r="S484" s="235"/>
      <c r="U484" s="235"/>
      <c r="W484" s="235"/>
    </row>
    <row r="485" spans="1:23" x14ac:dyDescent="0.35">
      <c r="A485" s="235"/>
      <c r="C485" s="235"/>
      <c r="E485" s="235"/>
      <c r="G485" s="235"/>
      <c r="I485" s="235"/>
      <c r="K485" s="235"/>
      <c r="M485" s="235"/>
      <c r="O485" s="235"/>
      <c r="Q485" s="235"/>
      <c r="S485" s="235"/>
      <c r="U485" s="235"/>
      <c r="W485" s="235"/>
    </row>
    <row r="486" spans="1:23" x14ac:dyDescent="0.35">
      <c r="A486" s="235"/>
      <c r="C486" s="235"/>
      <c r="E486" s="235"/>
      <c r="G486" s="235"/>
      <c r="I486" s="235"/>
      <c r="K486" s="235"/>
      <c r="M486" s="235"/>
      <c r="O486" s="235"/>
      <c r="Q486" s="235"/>
      <c r="S486" s="235"/>
      <c r="U486" s="235"/>
      <c r="W486" s="235"/>
    </row>
    <row r="487" spans="1:23" x14ac:dyDescent="0.35">
      <c r="A487" s="235"/>
      <c r="C487" s="235"/>
      <c r="E487" s="235"/>
      <c r="G487" s="235"/>
      <c r="I487" s="235"/>
      <c r="K487" s="235"/>
      <c r="M487" s="235"/>
      <c r="O487" s="235"/>
      <c r="Q487" s="235"/>
      <c r="S487" s="235"/>
      <c r="U487" s="235"/>
      <c r="W487" s="235"/>
    </row>
    <row r="488" spans="1:23" x14ac:dyDescent="0.35">
      <c r="A488" s="235"/>
      <c r="C488" s="235"/>
      <c r="E488" s="235"/>
      <c r="G488" s="235"/>
      <c r="I488" s="235"/>
      <c r="K488" s="235"/>
      <c r="M488" s="235"/>
      <c r="O488" s="235"/>
      <c r="Q488" s="235"/>
      <c r="S488" s="235"/>
      <c r="U488" s="235"/>
      <c r="W488" s="235"/>
    </row>
    <row r="489" spans="1:23" x14ac:dyDescent="0.35">
      <c r="A489" s="235"/>
      <c r="C489" s="235"/>
      <c r="E489" s="235"/>
      <c r="G489" s="235"/>
      <c r="I489" s="235"/>
      <c r="K489" s="235"/>
      <c r="M489" s="235"/>
      <c r="O489" s="235"/>
      <c r="Q489" s="235"/>
      <c r="S489" s="235"/>
      <c r="U489" s="235"/>
      <c r="W489" s="235"/>
    </row>
    <row r="490" spans="1:23" x14ac:dyDescent="0.35">
      <c r="A490" s="235"/>
      <c r="C490" s="235"/>
      <c r="E490" s="235"/>
      <c r="G490" s="235"/>
      <c r="I490" s="235"/>
      <c r="K490" s="235"/>
      <c r="M490" s="235"/>
      <c r="O490" s="235"/>
      <c r="Q490" s="235"/>
      <c r="S490" s="235"/>
      <c r="U490" s="235"/>
      <c r="W490" s="235"/>
    </row>
    <row r="491" spans="1:23" x14ac:dyDescent="0.35">
      <c r="A491" s="235"/>
      <c r="C491" s="235"/>
      <c r="E491" s="235"/>
      <c r="G491" s="235"/>
      <c r="I491" s="235"/>
      <c r="K491" s="235"/>
      <c r="M491" s="235"/>
      <c r="O491" s="235"/>
      <c r="Q491" s="235"/>
      <c r="S491" s="235"/>
      <c r="U491" s="235"/>
      <c r="W491" s="235"/>
    </row>
    <row r="492" spans="1:23" x14ac:dyDescent="0.35">
      <c r="A492" s="235"/>
      <c r="C492" s="235"/>
      <c r="E492" s="235"/>
      <c r="G492" s="235"/>
      <c r="I492" s="235"/>
      <c r="K492" s="235"/>
      <c r="M492" s="235"/>
      <c r="O492" s="235"/>
      <c r="Q492" s="235"/>
      <c r="S492" s="235"/>
      <c r="U492" s="235"/>
      <c r="W492" s="235"/>
    </row>
    <row r="493" spans="1:23" x14ac:dyDescent="0.35">
      <c r="A493" s="235"/>
      <c r="C493" s="235"/>
      <c r="E493" s="235"/>
      <c r="G493" s="235"/>
      <c r="I493" s="235"/>
      <c r="K493" s="235"/>
      <c r="M493" s="235"/>
      <c r="O493" s="235"/>
      <c r="Q493" s="235"/>
      <c r="S493" s="235"/>
      <c r="U493" s="235"/>
      <c r="W493" s="235"/>
    </row>
    <row r="494" spans="1:23" x14ac:dyDescent="0.35">
      <c r="A494" s="235"/>
      <c r="C494" s="235"/>
      <c r="E494" s="235"/>
      <c r="G494" s="235"/>
      <c r="I494" s="235"/>
      <c r="K494" s="235"/>
      <c r="M494" s="235"/>
      <c r="O494" s="235"/>
      <c r="Q494" s="235"/>
      <c r="S494" s="235"/>
      <c r="U494" s="235"/>
      <c r="W494" s="235"/>
    </row>
    <row r="495" spans="1:23" x14ac:dyDescent="0.35">
      <c r="A495" s="235"/>
      <c r="C495" s="235"/>
      <c r="E495" s="235"/>
      <c r="G495" s="235"/>
      <c r="I495" s="235"/>
      <c r="K495" s="235"/>
      <c r="M495" s="235"/>
      <c r="O495" s="235"/>
      <c r="Q495" s="235"/>
      <c r="S495" s="235"/>
      <c r="U495" s="235"/>
      <c r="W495" s="235"/>
    </row>
    <row r="496" spans="1:23" x14ac:dyDescent="0.35">
      <c r="A496" s="235"/>
      <c r="C496" s="235"/>
      <c r="E496" s="235"/>
      <c r="G496" s="235"/>
      <c r="I496" s="235"/>
      <c r="K496" s="235"/>
      <c r="M496" s="235"/>
      <c r="O496" s="235"/>
      <c r="Q496" s="235"/>
      <c r="S496" s="235"/>
      <c r="U496" s="235"/>
      <c r="W496" s="235"/>
    </row>
    <row r="497" spans="1:23" x14ac:dyDescent="0.35">
      <c r="A497" s="235"/>
      <c r="C497" s="235"/>
      <c r="E497" s="235"/>
      <c r="G497" s="235"/>
      <c r="I497" s="235"/>
      <c r="K497" s="235"/>
      <c r="M497" s="235"/>
      <c r="O497" s="235"/>
      <c r="Q497" s="235"/>
      <c r="S497" s="235"/>
      <c r="U497" s="235"/>
      <c r="W497" s="235"/>
    </row>
    <row r="498" spans="1:23" x14ac:dyDescent="0.35">
      <c r="A498" s="235"/>
      <c r="C498" s="235"/>
      <c r="E498" s="235"/>
      <c r="G498" s="235"/>
      <c r="I498" s="235"/>
      <c r="K498" s="235"/>
      <c r="M498" s="235"/>
      <c r="O498" s="235"/>
      <c r="Q498" s="235"/>
      <c r="S498" s="235"/>
      <c r="U498" s="235"/>
      <c r="W498" s="235"/>
    </row>
    <row r="499" spans="1:23" x14ac:dyDescent="0.35">
      <c r="A499" s="235"/>
      <c r="C499" s="235"/>
      <c r="E499" s="235"/>
      <c r="G499" s="235"/>
      <c r="I499" s="235"/>
      <c r="K499" s="235"/>
      <c r="M499" s="235"/>
      <c r="O499" s="235"/>
      <c r="Q499" s="235"/>
      <c r="S499" s="235"/>
      <c r="U499" s="235"/>
      <c r="W499" s="235"/>
    </row>
    <row r="500" spans="1:23" x14ac:dyDescent="0.35">
      <c r="A500" s="235"/>
      <c r="C500" s="235"/>
      <c r="E500" s="235"/>
      <c r="G500" s="235"/>
      <c r="I500" s="235"/>
      <c r="K500" s="235"/>
      <c r="M500" s="235"/>
      <c r="O500" s="235"/>
      <c r="Q500" s="235"/>
      <c r="S500" s="235"/>
      <c r="U500" s="235"/>
      <c r="W500" s="235"/>
    </row>
    <row r="501" spans="1:23" x14ac:dyDescent="0.35">
      <c r="A501" s="235"/>
      <c r="C501" s="235"/>
      <c r="E501" s="235"/>
      <c r="G501" s="235"/>
      <c r="I501" s="235"/>
      <c r="K501" s="235"/>
      <c r="M501" s="235"/>
      <c r="O501" s="235"/>
      <c r="Q501" s="235"/>
      <c r="S501" s="235"/>
      <c r="U501" s="235"/>
      <c r="W501" s="235"/>
    </row>
    <row r="502" spans="1:23" x14ac:dyDescent="0.35">
      <c r="A502" s="235"/>
      <c r="C502" s="235"/>
      <c r="E502" s="235"/>
      <c r="G502" s="235"/>
      <c r="I502" s="235"/>
      <c r="K502" s="235"/>
      <c r="M502" s="235"/>
      <c r="O502" s="235"/>
      <c r="Q502" s="235"/>
      <c r="S502" s="235"/>
      <c r="U502" s="235"/>
      <c r="W502" s="235"/>
    </row>
    <row r="503" spans="1:23" x14ac:dyDescent="0.35">
      <c r="A503" s="235"/>
      <c r="C503" s="235"/>
      <c r="E503" s="235"/>
      <c r="G503" s="235"/>
      <c r="I503" s="235"/>
      <c r="K503" s="235"/>
      <c r="M503" s="235"/>
      <c r="O503" s="235"/>
      <c r="Q503" s="235"/>
      <c r="S503" s="235"/>
      <c r="U503" s="235"/>
      <c r="W503" s="235"/>
    </row>
    <row r="504" spans="1:23" x14ac:dyDescent="0.35">
      <c r="A504" s="235"/>
      <c r="C504" s="235"/>
      <c r="E504" s="235"/>
      <c r="G504" s="235"/>
      <c r="I504" s="235"/>
      <c r="K504" s="235"/>
      <c r="M504" s="235"/>
      <c r="O504" s="235"/>
      <c r="Q504" s="235"/>
      <c r="S504" s="235"/>
      <c r="U504" s="235"/>
      <c r="W504" s="235"/>
    </row>
    <row r="505" spans="1:23" x14ac:dyDescent="0.35">
      <c r="A505" s="235"/>
      <c r="C505" s="235"/>
      <c r="E505" s="235"/>
      <c r="G505" s="235"/>
      <c r="I505" s="235"/>
      <c r="K505" s="235"/>
      <c r="M505" s="235"/>
      <c r="O505" s="235"/>
      <c r="Q505" s="235"/>
      <c r="S505" s="235"/>
      <c r="U505" s="235"/>
      <c r="W505" s="235"/>
    </row>
    <row r="506" spans="1:23" x14ac:dyDescent="0.35">
      <c r="A506" s="235"/>
      <c r="C506" s="235"/>
      <c r="E506" s="235"/>
      <c r="G506" s="235"/>
      <c r="I506" s="235"/>
      <c r="K506" s="235"/>
      <c r="M506" s="235"/>
      <c r="O506" s="235"/>
      <c r="Q506" s="235"/>
      <c r="S506" s="235"/>
      <c r="U506" s="235"/>
      <c r="W506" s="235"/>
    </row>
    <row r="507" spans="1:23" x14ac:dyDescent="0.35">
      <c r="A507" s="235"/>
      <c r="C507" s="235"/>
      <c r="E507" s="235"/>
      <c r="G507" s="235"/>
      <c r="I507" s="235"/>
      <c r="K507" s="235"/>
      <c r="M507" s="235"/>
      <c r="O507" s="235"/>
      <c r="Q507" s="235"/>
      <c r="S507" s="235"/>
      <c r="U507" s="235"/>
      <c r="W507" s="235"/>
    </row>
    <row r="508" spans="1:23" x14ac:dyDescent="0.35">
      <c r="A508" s="235"/>
      <c r="C508" s="235"/>
      <c r="E508" s="235"/>
      <c r="G508" s="235"/>
      <c r="I508" s="235"/>
      <c r="K508" s="235"/>
      <c r="M508" s="235"/>
      <c r="O508" s="235"/>
      <c r="Q508" s="235"/>
      <c r="S508" s="235"/>
      <c r="U508" s="235"/>
      <c r="W508" s="235"/>
    </row>
    <row r="509" spans="1:23" x14ac:dyDescent="0.35">
      <c r="A509" s="235"/>
      <c r="C509" s="235"/>
      <c r="E509" s="235"/>
      <c r="G509" s="235"/>
      <c r="I509" s="235"/>
      <c r="K509" s="235"/>
      <c r="M509" s="235"/>
      <c r="O509" s="235"/>
      <c r="Q509" s="235"/>
      <c r="S509" s="235"/>
      <c r="U509" s="235"/>
      <c r="W509" s="235"/>
    </row>
    <row r="510" spans="1:23" x14ac:dyDescent="0.35">
      <c r="A510" s="235"/>
      <c r="C510" s="235"/>
      <c r="E510" s="235"/>
      <c r="G510" s="235"/>
      <c r="I510" s="235"/>
      <c r="K510" s="235"/>
      <c r="M510" s="235"/>
      <c r="O510" s="235"/>
      <c r="Q510" s="235"/>
      <c r="S510" s="235"/>
      <c r="U510" s="235"/>
      <c r="W510" s="235"/>
    </row>
    <row r="511" spans="1:23" x14ac:dyDescent="0.35">
      <c r="A511" s="235"/>
      <c r="C511" s="235"/>
      <c r="E511" s="235"/>
      <c r="G511" s="235"/>
      <c r="I511" s="235"/>
      <c r="K511" s="235"/>
      <c r="M511" s="235"/>
      <c r="O511" s="235"/>
      <c r="Q511" s="235"/>
      <c r="S511" s="235"/>
      <c r="U511" s="235"/>
      <c r="W511" s="235"/>
    </row>
    <row r="512" spans="1:23" x14ac:dyDescent="0.35">
      <c r="A512" s="235"/>
      <c r="C512" s="235"/>
      <c r="E512" s="235"/>
      <c r="G512" s="235"/>
      <c r="I512" s="235"/>
      <c r="K512" s="235"/>
      <c r="M512" s="235"/>
      <c r="O512" s="235"/>
      <c r="Q512" s="235"/>
      <c r="S512" s="235"/>
      <c r="U512" s="235"/>
      <c r="W512" s="235"/>
    </row>
    <row r="513" spans="1:23" x14ac:dyDescent="0.35">
      <c r="A513" s="235"/>
      <c r="C513" s="235"/>
      <c r="E513" s="235"/>
      <c r="G513" s="235"/>
      <c r="I513" s="235"/>
      <c r="K513" s="235"/>
      <c r="M513" s="235"/>
      <c r="O513" s="235"/>
      <c r="Q513" s="235"/>
      <c r="S513" s="235"/>
      <c r="U513" s="235"/>
      <c r="W513" s="235"/>
    </row>
    <row r="514" spans="1:23" x14ac:dyDescent="0.35">
      <c r="A514" s="235"/>
      <c r="C514" s="235"/>
      <c r="E514" s="235"/>
      <c r="G514" s="235"/>
      <c r="I514" s="235"/>
      <c r="K514" s="235"/>
      <c r="M514" s="235"/>
      <c r="O514" s="235"/>
      <c r="Q514" s="235"/>
      <c r="S514" s="235"/>
      <c r="U514" s="235"/>
      <c r="W514" s="235"/>
    </row>
    <row r="515" spans="1:23" x14ac:dyDescent="0.35">
      <c r="A515" s="235"/>
      <c r="C515" s="235"/>
      <c r="E515" s="235"/>
      <c r="G515" s="235"/>
      <c r="I515" s="235"/>
      <c r="K515" s="235"/>
      <c r="M515" s="235"/>
      <c r="O515" s="235"/>
      <c r="Q515" s="235"/>
      <c r="S515" s="235"/>
      <c r="U515" s="235"/>
      <c r="W515" s="235"/>
    </row>
    <row r="516" spans="1:23" x14ac:dyDescent="0.35">
      <c r="A516" s="235"/>
      <c r="C516" s="235"/>
      <c r="E516" s="235"/>
      <c r="G516" s="235"/>
      <c r="I516" s="235"/>
      <c r="K516" s="235"/>
      <c r="M516" s="235"/>
      <c r="O516" s="235"/>
      <c r="Q516" s="235"/>
      <c r="S516" s="235"/>
      <c r="U516" s="235"/>
      <c r="W516" s="235"/>
    </row>
    <row r="517" spans="1:23" x14ac:dyDescent="0.35">
      <c r="A517" s="235"/>
      <c r="C517" s="235"/>
      <c r="E517" s="235"/>
      <c r="G517" s="235"/>
      <c r="I517" s="235"/>
      <c r="K517" s="235"/>
      <c r="M517" s="235"/>
      <c r="O517" s="235"/>
      <c r="Q517" s="235"/>
      <c r="S517" s="235"/>
      <c r="U517" s="235"/>
      <c r="W517" s="235"/>
    </row>
    <row r="518" spans="1:23" x14ac:dyDescent="0.35">
      <c r="A518" s="235"/>
      <c r="C518" s="235"/>
      <c r="E518" s="235"/>
      <c r="G518" s="235"/>
      <c r="I518" s="235"/>
      <c r="K518" s="235"/>
      <c r="M518" s="235"/>
      <c r="O518" s="235"/>
      <c r="Q518" s="235"/>
      <c r="S518" s="235"/>
      <c r="U518" s="235"/>
      <c r="W518" s="235"/>
    </row>
    <row r="519" spans="1:23" x14ac:dyDescent="0.35">
      <c r="A519" s="235"/>
      <c r="C519" s="235"/>
      <c r="E519" s="235"/>
      <c r="G519" s="235"/>
      <c r="I519" s="235"/>
      <c r="K519" s="235"/>
      <c r="M519" s="235"/>
      <c r="O519" s="235"/>
      <c r="Q519" s="235"/>
      <c r="S519" s="235"/>
      <c r="U519" s="235"/>
      <c r="W519" s="235"/>
    </row>
    <row r="520" spans="1:23" x14ac:dyDescent="0.35">
      <c r="A520" s="235"/>
      <c r="C520" s="235"/>
      <c r="E520" s="235"/>
      <c r="G520" s="235"/>
      <c r="I520" s="235"/>
      <c r="K520" s="235"/>
      <c r="M520" s="235"/>
      <c r="O520" s="235"/>
      <c r="Q520" s="235"/>
      <c r="S520" s="235"/>
      <c r="U520" s="235"/>
      <c r="W520" s="235"/>
    </row>
    <row r="521" spans="1:23" x14ac:dyDescent="0.35">
      <c r="A521" s="235"/>
      <c r="C521" s="235"/>
      <c r="E521" s="235"/>
      <c r="G521" s="235"/>
      <c r="I521" s="235"/>
      <c r="K521" s="235"/>
      <c r="M521" s="235"/>
      <c r="O521" s="235"/>
      <c r="Q521" s="235"/>
      <c r="S521" s="235"/>
      <c r="U521" s="235"/>
      <c r="W521" s="235"/>
    </row>
    <row r="522" spans="1:23" x14ac:dyDescent="0.35">
      <c r="A522" s="235"/>
      <c r="C522" s="235"/>
      <c r="E522" s="235"/>
      <c r="G522" s="235"/>
      <c r="I522" s="235"/>
      <c r="K522" s="235"/>
      <c r="M522" s="235"/>
      <c r="O522" s="235"/>
      <c r="Q522" s="235"/>
      <c r="S522" s="235"/>
      <c r="U522" s="235"/>
      <c r="W522" s="235"/>
    </row>
    <row r="523" spans="1:23" x14ac:dyDescent="0.35">
      <c r="A523" s="235"/>
      <c r="C523" s="235"/>
      <c r="E523" s="235"/>
      <c r="G523" s="235"/>
      <c r="I523" s="235"/>
      <c r="K523" s="235"/>
      <c r="M523" s="235"/>
      <c r="O523" s="235"/>
      <c r="Q523" s="235"/>
      <c r="S523" s="235"/>
      <c r="U523" s="235"/>
      <c r="W523" s="235"/>
    </row>
    <row r="524" spans="1:23" x14ac:dyDescent="0.35">
      <c r="A524" s="235"/>
      <c r="C524" s="235"/>
      <c r="E524" s="235"/>
      <c r="G524" s="235"/>
      <c r="I524" s="235"/>
      <c r="K524" s="235"/>
      <c r="M524" s="235"/>
      <c r="O524" s="235"/>
      <c r="Q524" s="235"/>
      <c r="S524" s="235"/>
      <c r="U524" s="235"/>
      <c r="W524" s="235"/>
    </row>
    <row r="525" spans="1:23" x14ac:dyDescent="0.35">
      <c r="A525" s="235"/>
      <c r="C525" s="235"/>
      <c r="E525" s="235"/>
      <c r="G525" s="235"/>
      <c r="I525" s="235"/>
      <c r="K525" s="235"/>
      <c r="M525" s="235"/>
      <c r="O525" s="235"/>
      <c r="Q525" s="235"/>
      <c r="S525" s="235"/>
      <c r="U525" s="235"/>
      <c r="W525" s="235"/>
    </row>
    <row r="526" spans="1:23" x14ac:dyDescent="0.35">
      <c r="A526" s="235"/>
      <c r="C526" s="235"/>
      <c r="E526" s="235"/>
      <c r="G526" s="235"/>
      <c r="I526" s="235"/>
      <c r="K526" s="235"/>
      <c r="M526" s="235"/>
      <c r="O526" s="235"/>
      <c r="Q526" s="235"/>
      <c r="S526" s="235"/>
      <c r="U526" s="235"/>
      <c r="W526" s="235"/>
    </row>
    <row r="527" spans="1:23" x14ac:dyDescent="0.35">
      <c r="A527" s="235"/>
      <c r="C527" s="235"/>
      <c r="E527" s="235"/>
      <c r="G527" s="235"/>
      <c r="I527" s="235"/>
      <c r="K527" s="235"/>
      <c r="M527" s="235"/>
      <c r="O527" s="235"/>
      <c r="Q527" s="235"/>
      <c r="S527" s="235"/>
      <c r="U527" s="235"/>
      <c r="W527" s="235"/>
    </row>
    <row r="528" spans="1:23" x14ac:dyDescent="0.35">
      <c r="A528" s="235"/>
      <c r="C528" s="235"/>
      <c r="E528" s="235"/>
      <c r="G528" s="235"/>
      <c r="I528" s="235"/>
      <c r="K528" s="235"/>
      <c r="M528" s="235"/>
      <c r="O528" s="235"/>
      <c r="Q528" s="235"/>
      <c r="S528" s="235"/>
      <c r="U528" s="235"/>
      <c r="W528" s="235"/>
    </row>
    <row r="529" spans="1:23" x14ac:dyDescent="0.35">
      <c r="A529" s="235"/>
      <c r="C529" s="235"/>
      <c r="E529" s="235"/>
      <c r="G529" s="235"/>
      <c r="I529" s="235"/>
      <c r="K529" s="235"/>
      <c r="M529" s="235"/>
      <c r="O529" s="235"/>
      <c r="Q529" s="235"/>
      <c r="S529" s="235"/>
      <c r="U529" s="235"/>
      <c r="W529" s="235"/>
    </row>
    <row r="530" spans="1:23" x14ac:dyDescent="0.35">
      <c r="A530" s="235"/>
      <c r="C530" s="235"/>
      <c r="E530" s="235"/>
      <c r="G530" s="235"/>
      <c r="I530" s="235"/>
      <c r="K530" s="235"/>
      <c r="M530" s="235"/>
      <c r="O530" s="235"/>
      <c r="Q530" s="235"/>
      <c r="S530" s="235"/>
      <c r="U530" s="235"/>
      <c r="W530" s="235"/>
    </row>
    <row r="531" spans="1:23" x14ac:dyDescent="0.35">
      <c r="A531" s="235"/>
      <c r="C531" s="235"/>
      <c r="E531" s="235"/>
      <c r="G531" s="235"/>
      <c r="I531" s="235"/>
      <c r="K531" s="235"/>
      <c r="M531" s="235"/>
      <c r="O531" s="235"/>
      <c r="Q531" s="235"/>
      <c r="S531" s="235"/>
      <c r="U531" s="235"/>
      <c r="W531" s="235"/>
    </row>
    <row r="532" spans="1:23" x14ac:dyDescent="0.35">
      <c r="A532" s="235"/>
      <c r="C532" s="235"/>
      <c r="E532" s="235"/>
      <c r="G532" s="235"/>
      <c r="I532" s="235"/>
      <c r="K532" s="235"/>
      <c r="M532" s="235"/>
      <c r="O532" s="235"/>
      <c r="Q532" s="235"/>
      <c r="S532" s="235"/>
      <c r="U532" s="235"/>
      <c r="W532" s="235"/>
    </row>
    <row r="533" spans="1:23" x14ac:dyDescent="0.35">
      <c r="A533" s="235"/>
      <c r="C533" s="235"/>
      <c r="E533" s="235"/>
      <c r="G533" s="235"/>
      <c r="I533" s="235"/>
      <c r="K533" s="235"/>
      <c r="M533" s="235"/>
      <c r="O533" s="235"/>
      <c r="Q533" s="235"/>
      <c r="S533" s="235"/>
      <c r="U533" s="235"/>
      <c r="W533" s="235"/>
    </row>
    <row r="534" spans="1:23" x14ac:dyDescent="0.35">
      <c r="A534" s="235"/>
      <c r="C534" s="235"/>
      <c r="E534" s="235"/>
      <c r="G534" s="235"/>
      <c r="I534" s="235"/>
      <c r="K534" s="235"/>
      <c r="M534" s="235"/>
      <c r="O534" s="235"/>
      <c r="Q534" s="235"/>
      <c r="S534" s="235"/>
      <c r="U534" s="235"/>
      <c r="W534" s="235"/>
    </row>
    <row r="535" spans="1:23" x14ac:dyDescent="0.35">
      <c r="A535" s="235"/>
      <c r="C535" s="235"/>
      <c r="E535" s="235"/>
      <c r="G535" s="235"/>
      <c r="I535" s="235"/>
      <c r="K535" s="235"/>
      <c r="M535" s="235"/>
      <c r="O535" s="235"/>
      <c r="Q535" s="235"/>
      <c r="S535" s="235"/>
      <c r="U535" s="235"/>
      <c r="W535" s="235"/>
    </row>
    <row r="536" spans="1:23" x14ac:dyDescent="0.35">
      <c r="A536" s="235"/>
      <c r="C536" s="235"/>
      <c r="E536" s="235"/>
      <c r="G536" s="235"/>
      <c r="I536" s="235"/>
      <c r="K536" s="235"/>
      <c r="M536" s="235"/>
      <c r="O536" s="235"/>
      <c r="Q536" s="235"/>
      <c r="S536" s="235"/>
      <c r="U536" s="235"/>
      <c r="W536" s="235"/>
    </row>
    <row r="537" spans="1:23" x14ac:dyDescent="0.35">
      <c r="A537" s="235"/>
      <c r="C537" s="235"/>
      <c r="E537" s="235"/>
      <c r="G537" s="235"/>
      <c r="I537" s="235"/>
      <c r="K537" s="235"/>
      <c r="M537" s="235"/>
      <c r="O537" s="235"/>
      <c r="Q537" s="235"/>
      <c r="S537" s="235"/>
      <c r="U537" s="235"/>
      <c r="W537" s="235"/>
    </row>
    <row r="538" spans="1:23" x14ac:dyDescent="0.35">
      <c r="A538" s="235"/>
      <c r="C538" s="235"/>
      <c r="E538" s="235"/>
      <c r="G538" s="235"/>
      <c r="I538" s="235"/>
      <c r="K538" s="235"/>
      <c r="M538" s="235"/>
      <c r="O538" s="235"/>
      <c r="Q538" s="235"/>
      <c r="S538" s="235"/>
      <c r="U538" s="235"/>
      <c r="W538" s="235"/>
    </row>
    <row r="539" spans="1:23" x14ac:dyDescent="0.35">
      <c r="A539" s="235"/>
      <c r="C539" s="235"/>
      <c r="E539" s="235"/>
      <c r="G539" s="235"/>
      <c r="I539" s="235"/>
      <c r="K539" s="235"/>
      <c r="M539" s="235"/>
      <c r="O539" s="235"/>
      <c r="Q539" s="235"/>
      <c r="S539" s="235"/>
      <c r="U539" s="235"/>
      <c r="W539" s="235"/>
    </row>
    <row r="540" spans="1:23" x14ac:dyDescent="0.35">
      <c r="A540" s="235"/>
      <c r="C540" s="235"/>
      <c r="E540" s="235"/>
      <c r="G540" s="235"/>
      <c r="I540" s="235"/>
      <c r="K540" s="235"/>
      <c r="M540" s="235"/>
      <c r="O540" s="235"/>
      <c r="Q540" s="235"/>
      <c r="S540" s="235"/>
      <c r="U540" s="235"/>
      <c r="W540" s="235"/>
    </row>
    <row r="541" spans="1:23" x14ac:dyDescent="0.35">
      <c r="A541" s="235"/>
      <c r="C541" s="235"/>
      <c r="E541" s="235"/>
      <c r="G541" s="235"/>
      <c r="I541" s="235"/>
      <c r="K541" s="235"/>
      <c r="M541" s="235"/>
      <c r="O541" s="235"/>
      <c r="Q541" s="235"/>
      <c r="S541" s="235"/>
      <c r="U541" s="235"/>
      <c r="W541" s="235"/>
    </row>
    <row r="542" spans="1:23" x14ac:dyDescent="0.35">
      <c r="A542" s="235"/>
      <c r="C542" s="235"/>
      <c r="E542" s="235"/>
      <c r="G542" s="235"/>
      <c r="I542" s="235"/>
      <c r="K542" s="235"/>
      <c r="M542" s="235"/>
      <c r="O542" s="235"/>
      <c r="Q542" s="235"/>
      <c r="S542" s="235"/>
      <c r="U542" s="235"/>
      <c r="W542" s="235"/>
    </row>
    <row r="543" spans="1:23" x14ac:dyDescent="0.35">
      <c r="A543" s="235"/>
      <c r="C543" s="235"/>
      <c r="E543" s="235"/>
      <c r="G543" s="235"/>
      <c r="I543" s="235"/>
      <c r="K543" s="235"/>
      <c r="M543" s="235"/>
      <c r="O543" s="235"/>
      <c r="Q543" s="235"/>
      <c r="S543" s="235"/>
      <c r="U543" s="235"/>
      <c r="W543" s="235"/>
    </row>
    <row r="544" spans="1:23" x14ac:dyDescent="0.35">
      <c r="A544" s="235"/>
      <c r="C544" s="235"/>
      <c r="E544" s="235"/>
      <c r="G544" s="235"/>
      <c r="I544" s="235"/>
      <c r="K544" s="235"/>
      <c r="M544" s="235"/>
      <c r="O544" s="235"/>
      <c r="Q544" s="235"/>
      <c r="S544" s="235"/>
      <c r="U544" s="235"/>
      <c r="W544" s="235"/>
    </row>
    <row r="545" spans="1:23" x14ac:dyDescent="0.35">
      <c r="A545" s="235"/>
      <c r="C545" s="235"/>
      <c r="E545" s="235"/>
      <c r="G545" s="235"/>
      <c r="I545" s="235"/>
      <c r="K545" s="235"/>
      <c r="M545" s="235"/>
      <c r="O545" s="235"/>
      <c r="Q545" s="235"/>
      <c r="S545" s="235"/>
      <c r="U545" s="235"/>
      <c r="W545" s="235"/>
    </row>
    <row r="546" spans="1:23" x14ac:dyDescent="0.35">
      <c r="A546" s="235"/>
      <c r="C546" s="235"/>
      <c r="E546" s="235"/>
      <c r="G546" s="235"/>
      <c r="I546" s="235"/>
      <c r="K546" s="235"/>
      <c r="M546" s="235"/>
      <c r="O546" s="235"/>
      <c r="Q546" s="235"/>
      <c r="S546" s="235"/>
      <c r="U546" s="235"/>
      <c r="W546" s="235"/>
    </row>
    <row r="547" spans="1:23" x14ac:dyDescent="0.35">
      <c r="A547" s="235"/>
      <c r="C547" s="235"/>
      <c r="E547" s="235"/>
      <c r="G547" s="235"/>
      <c r="I547" s="235"/>
      <c r="K547" s="235"/>
      <c r="M547" s="235"/>
      <c r="O547" s="235"/>
      <c r="Q547" s="235"/>
      <c r="S547" s="235"/>
      <c r="U547" s="235"/>
      <c r="W547" s="235"/>
    </row>
    <row r="548" spans="1:23" x14ac:dyDescent="0.35">
      <c r="A548" s="235"/>
      <c r="C548" s="235"/>
      <c r="E548" s="235"/>
      <c r="G548" s="235"/>
      <c r="I548" s="235"/>
      <c r="K548" s="235"/>
      <c r="M548" s="235"/>
      <c r="O548" s="235"/>
      <c r="Q548" s="235"/>
      <c r="S548" s="235"/>
      <c r="U548" s="235"/>
      <c r="W548" s="235"/>
    </row>
    <row r="549" spans="1:23" x14ac:dyDescent="0.35">
      <c r="A549" s="235"/>
      <c r="C549" s="235"/>
      <c r="E549" s="235"/>
      <c r="G549" s="235"/>
      <c r="I549" s="235"/>
      <c r="K549" s="235"/>
      <c r="M549" s="235"/>
      <c r="O549" s="235"/>
      <c r="Q549" s="235"/>
      <c r="S549" s="235"/>
      <c r="U549" s="235"/>
      <c r="W549" s="235"/>
    </row>
    <row r="550" spans="1:23" x14ac:dyDescent="0.35">
      <c r="A550" s="235"/>
      <c r="C550" s="235"/>
      <c r="E550" s="235"/>
      <c r="G550" s="235"/>
      <c r="I550" s="235"/>
      <c r="K550" s="235"/>
      <c r="M550" s="235"/>
      <c r="O550" s="235"/>
      <c r="Q550" s="235"/>
      <c r="S550" s="235"/>
      <c r="U550" s="235"/>
      <c r="W550" s="235"/>
    </row>
    <row r="551" spans="1:23" x14ac:dyDescent="0.35">
      <c r="A551" s="235"/>
      <c r="C551" s="235"/>
      <c r="E551" s="235"/>
      <c r="G551" s="235"/>
      <c r="I551" s="235"/>
      <c r="K551" s="235"/>
      <c r="M551" s="235"/>
      <c r="O551" s="235"/>
      <c r="Q551" s="235"/>
      <c r="S551" s="235"/>
      <c r="U551" s="235"/>
      <c r="W551" s="235"/>
    </row>
    <row r="552" spans="1:23" x14ac:dyDescent="0.35">
      <c r="A552" s="235"/>
      <c r="C552" s="235"/>
      <c r="E552" s="235"/>
      <c r="G552" s="235"/>
      <c r="I552" s="235"/>
      <c r="K552" s="235"/>
      <c r="M552" s="235"/>
      <c r="O552" s="235"/>
      <c r="Q552" s="235"/>
      <c r="S552" s="235"/>
      <c r="U552" s="235"/>
      <c r="W552" s="235"/>
    </row>
    <row r="553" spans="1:23" x14ac:dyDescent="0.35">
      <c r="A553" s="235"/>
      <c r="C553" s="235"/>
      <c r="E553" s="235"/>
      <c r="G553" s="235"/>
      <c r="I553" s="235"/>
      <c r="K553" s="235"/>
      <c r="M553" s="235"/>
      <c r="O553" s="235"/>
      <c r="Q553" s="235"/>
      <c r="S553" s="235"/>
      <c r="U553" s="235"/>
      <c r="W553" s="235"/>
    </row>
    <row r="554" spans="1:23" x14ac:dyDescent="0.35">
      <c r="A554" s="235"/>
      <c r="C554" s="235"/>
      <c r="E554" s="235"/>
      <c r="G554" s="235"/>
      <c r="I554" s="235"/>
      <c r="K554" s="235"/>
      <c r="M554" s="235"/>
      <c r="O554" s="235"/>
      <c r="Q554" s="235"/>
      <c r="S554" s="235"/>
      <c r="U554" s="235"/>
      <c r="W554" s="235"/>
    </row>
    <row r="555" spans="1:23" x14ac:dyDescent="0.35">
      <c r="A555" s="235"/>
      <c r="C555" s="235"/>
      <c r="E555" s="235"/>
      <c r="G555" s="235"/>
      <c r="I555" s="235"/>
      <c r="K555" s="235"/>
      <c r="M555" s="235"/>
      <c r="O555" s="235"/>
      <c r="Q555" s="235"/>
      <c r="S555" s="235"/>
      <c r="U555" s="235"/>
      <c r="W555" s="235"/>
    </row>
    <row r="556" spans="1:23" x14ac:dyDescent="0.35">
      <c r="A556" s="235"/>
      <c r="C556" s="235"/>
      <c r="E556" s="235"/>
      <c r="G556" s="235"/>
      <c r="I556" s="235"/>
      <c r="K556" s="235"/>
      <c r="M556" s="235"/>
      <c r="O556" s="235"/>
      <c r="Q556" s="235"/>
      <c r="S556" s="235"/>
      <c r="U556" s="235"/>
      <c r="W556" s="235"/>
    </row>
    <row r="557" spans="1:23" x14ac:dyDescent="0.35">
      <c r="A557" s="235"/>
      <c r="C557" s="235"/>
      <c r="E557" s="235"/>
      <c r="G557" s="235"/>
      <c r="I557" s="235"/>
      <c r="K557" s="235"/>
      <c r="M557" s="235"/>
      <c r="O557" s="235"/>
      <c r="Q557" s="235"/>
      <c r="S557" s="235"/>
      <c r="U557" s="235"/>
      <c r="W557" s="235"/>
    </row>
    <row r="558" spans="1:23" x14ac:dyDescent="0.35">
      <c r="A558" s="235"/>
      <c r="C558" s="235"/>
      <c r="E558" s="235"/>
      <c r="G558" s="235"/>
      <c r="I558" s="235"/>
      <c r="K558" s="235"/>
      <c r="M558" s="235"/>
      <c r="O558" s="235"/>
      <c r="Q558" s="235"/>
      <c r="S558" s="235"/>
      <c r="U558" s="235"/>
      <c r="W558" s="235"/>
    </row>
    <row r="559" spans="1:23" x14ac:dyDescent="0.35">
      <c r="A559" s="235"/>
      <c r="C559" s="235"/>
      <c r="E559" s="235"/>
      <c r="G559" s="235"/>
      <c r="I559" s="235"/>
      <c r="K559" s="235"/>
      <c r="M559" s="235"/>
      <c r="O559" s="235"/>
      <c r="Q559" s="235"/>
      <c r="S559" s="235"/>
      <c r="U559" s="235"/>
      <c r="W559" s="235"/>
    </row>
    <row r="560" spans="1:23" x14ac:dyDescent="0.35">
      <c r="A560" s="235"/>
      <c r="C560" s="235"/>
      <c r="E560" s="235"/>
      <c r="G560" s="235"/>
      <c r="I560" s="235"/>
      <c r="K560" s="235"/>
      <c r="M560" s="235"/>
      <c r="O560" s="235"/>
      <c r="Q560" s="235"/>
      <c r="S560" s="235"/>
      <c r="U560" s="235"/>
      <c r="W560" s="235"/>
    </row>
    <row r="561" spans="1:23" x14ac:dyDescent="0.35">
      <c r="A561" s="235"/>
      <c r="C561" s="235"/>
      <c r="E561" s="235"/>
      <c r="G561" s="235"/>
      <c r="I561" s="235"/>
      <c r="K561" s="235"/>
      <c r="M561" s="235"/>
      <c r="O561" s="235"/>
      <c r="Q561" s="235"/>
      <c r="S561" s="235"/>
      <c r="U561" s="235"/>
      <c r="W561" s="235"/>
    </row>
    <row r="562" spans="1:23" x14ac:dyDescent="0.35">
      <c r="A562" s="235"/>
      <c r="C562" s="235"/>
      <c r="E562" s="235"/>
      <c r="G562" s="235"/>
      <c r="I562" s="235"/>
      <c r="K562" s="235"/>
      <c r="M562" s="235"/>
      <c r="O562" s="235"/>
      <c r="Q562" s="235"/>
      <c r="S562" s="235"/>
      <c r="U562" s="235"/>
      <c r="W562" s="235"/>
    </row>
    <row r="563" spans="1:23" x14ac:dyDescent="0.35">
      <c r="A563" s="235"/>
      <c r="C563" s="235"/>
      <c r="E563" s="235"/>
      <c r="G563" s="235"/>
      <c r="I563" s="235"/>
      <c r="K563" s="235"/>
      <c r="M563" s="235"/>
      <c r="O563" s="235"/>
      <c r="Q563" s="235"/>
      <c r="S563" s="235"/>
      <c r="U563" s="235"/>
      <c r="W563" s="235"/>
    </row>
    <row r="564" spans="1:23" x14ac:dyDescent="0.35">
      <c r="A564" s="235"/>
      <c r="C564" s="235"/>
      <c r="E564" s="235"/>
      <c r="G564" s="235"/>
      <c r="I564" s="235"/>
      <c r="K564" s="235"/>
      <c r="M564" s="235"/>
      <c r="O564" s="235"/>
      <c r="Q564" s="235"/>
      <c r="S564" s="235"/>
      <c r="U564" s="235"/>
      <c r="W564" s="235"/>
    </row>
    <row r="565" spans="1:23" x14ac:dyDescent="0.35">
      <c r="A565" s="235"/>
      <c r="C565" s="235"/>
      <c r="E565" s="235"/>
      <c r="G565" s="235"/>
      <c r="I565" s="235"/>
      <c r="K565" s="235"/>
      <c r="M565" s="235"/>
      <c r="O565" s="235"/>
      <c r="Q565" s="235"/>
      <c r="S565" s="235"/>
      <c r="U565" s="235"/>
      <c r="W565" s="235"/>
    </row>
    <row r="566" spans="1:23" x14ac:dyDescent="0.35">
      <c r="A566" s="235"/>
      <c r="C566" s="235"/>
      <c r="E566" s="235"/>
      <c r="G566" s="235"/>
      <c r="I566" s="235"/>
      <c r="K566" s="235"/>
      <c r="M566" s="235"/>
      <c r="O566" s="235"/>
      <c r="Q566" s="235"/>
      <c r="S566" s="235"/>
      <c r="U566" s="235"/>
      <c r="W566" s="235"/>
    </row>
    <row r="567" spans="1:23" x14ac:dyDescent="0.35">
      <c r="A567" s="235"/>
      <c r="C567" s="235"/>
      <c r="E567" s="235"/>
      <c r="G567" s="235"/>
      <c r="I567" s="235"/>
      <c r="K567" s="235"/>
      <c r="M567" s="235"/>
      <c r="O567" s="235"/>
      <c r="Q567" s="235"/>
      <c r="S567" s="235"/>
      <c r="U567" s="235"/>
      <c r="W567" s="235"/>
    </row>
    <row r="568" spans="1:23" x14ac:dyDescent="0.35">
      <c r="A568" s="235"/>
      <c r="C568" s="235"/>
      <c r="E568" s="235"/>
      <c r="G568" s="235"/>
      <c r="I568" s="235"/>
      <c r="K568" s="235"/>
      <c r="M568" s="235"/>
      <c r="O568" s="235"/>
      <c r="Q568" s="235"/>
      <c r="S568" s="235"/>
      <c r="U568" s="235"/>
      <c r="W568" s="235"/>
    </row>
    <row r="569" spans="1:23" x14ac:dyDescent="0.35">
      <c r="A569" s="235"/>
      <c r="C569" s="235"/>
      <c r="E569" s="235"/>
      <c r="G569" s="235"/>
      <c r="I569" s="235"/>
      <c r="K569" s="235"/>
      <c r="M569" s="235"/>
      <c r="O569" s="235"/>
      <c r="Q569" s="235"/>
      <c r="S569" s="235"/>
      <c r="U569" s="235"/>
      <c r="W569" s="235"/>
    </row>
    <row r="570" spans="1:23" x14ac:dyDescent="0.35">
      <c r="A570" s="235"/>
      <c r="C570" s="235"/>
      <c r="E570" s="235"/>
      <c r="G570" s="235"/>
      <c r="I570" s="235"/>
      <c r="K570" s="235"/>
      <c r="M570" s="235"/>
      <c r="O570" s="235"/>
      <c r="Q570" s="235"/>
      <c r="S570" s="235"/>
      <c r="U570" s="235"/>
      <c r="W570" s="235"/>
    </row>
    <row r="571" spans="1:23" x14ac:dyDescent="0.35">
      <c r="A571" s="235"/>
      <c r="C571" s="235"/>
      <c r="E571" s="235"/>
      <c r="G571" s="235"/>
      <c r="I571" s="235"/>
      <c r="K571" s="235"/>
      <c r="M571" s="235"/>
      <c r="O571" s="235"/>
      <c r="Q571" s="235"/>
      <c r="S571" s="235"/>
      <c r="U571" s="235"/>
      <c r="W571" s="235"/>
    </row>
    <row r="572" spans="1:23" x14ac:dyDescent="0.35">
      <c r="A572" s="235"/>
      <c r="C572" s="235"/>
      <c r="E572" s="235"/>
      <c r="G572" s="235"/>
      <c r="I572" s="235"/>
      <c r="K572" s="235"/>
      <c r="M572" s="235"/>
      <c r="O572" s="235"/>
      <c r="Q572" s="235"/>
      <c r="S572" s="235"/>
      <c r="U572" s="235"/>
      <c r="W572" s="235"/>
    </row>
    <row r="573" spans="1:23" x14ac:dyDescent="0.35">
      <c r="A573" s="235"/>
      <c r="C573" s="235"/>
      <c r="E573" s="235"/>
      <c r="G573" s="235"/>
      <c r="I573" s="235"/>
      <c r="K573" s="235"/>
      <c r="M573" s="235"/>
      <c r="O573" s="235"/>
      <c r="Q573" s="235"/>
      <c r="S573" s="235"/>
      <c r="U573" s="235"/>
      <c r="W573" s="235"/>
    </row>
    <row r="574" spans="1:23" x14ac:dyDescent="0.35">
      <c r="A574" s="235"/>
      <c r="C574" s="235"/>
      <c r="E574" s="235"/>
      <c r="G574" s="235"/>
      <c r="I574" s="235"/>
      <c r="K574" s="235"/>
      <c r="M574" s="235"/>
      <c r="O574" s="235"/>
      <c r="Q574" s="235"/>
      <c r="S574" s="235"/>
      <c r="U574" s="235"/>
      <c r="W574" s="235"/>
    </row>
    <row r="575" spans="1:23" x14ac:dyDescent="0.35">
      <c r="A575" s="235"/>
      <c r="C575" s="235"/>
      <c r="E575" s="235"/>
      <c r="G575" s="235"/>
      <c r="I575" s="235"/>
      <c r="K575" s="235"/>
      <c r="M575" s="235"/>
      <c r="O575" s="235"/>
      <c r="Q575" s="235"/>
      <c r="S575" s="235"/>
      <c r="U575" s="235"/>
      <c r="W575" s="235"/>
    </row>
    <row r="576" spans="1:23" x14ac:dyDescent="0.35">
      <c r="A576" s="235"/>
      <c r="C576" s="235"/>
      <c r="E576" s="235"/>
      <c r="G576" s="235"/>
      <c r="I576" s="235"/>
      <c r="K576" s="235"/>
      <c r="M576" s="235"/>
      <c r="O576" s="235"/>
      <c r="Q576" s="235"/>
      <c r="S576" s="235"/>
      <c r="U576" s="235"/>
      <c r="W576" s="235"/>
    </row>
    <row r="577" spans="1:23" x14ac:dyDescent="0.35">
      <c r="A577" s="235"/>
      <c r="C577" s="235"/>
      <c r="E577" s="235"/>
      <c r="G577" s="235"/>
      <c r="I577" s="235"/>
      <c r="K577" s="235"/>
      <c r="M577" s="235"/>
      <c r="O577" s="235"/>
      <c r="Q577" s="235"/>
      <c r="S577" s="235"/>
      <c r="U577" s="235"/>
      <c r="W577" s="235"/>
    </row>
    <row r="578" spans="1:23" x14ac:dyDescent="0.35">
      <c r="A578" s="235"/>
      <c r="C578" s="235"/>
      <c r="E578" s="235"/>
      <c r="G578" s="235"/>
      <c r="I578" s="235"/>
      <c r="K578" s="235"/>
      <c r="M578" s="235"/>
      <c r="O578" s="235"/>
      <c r="Q578" s="235"/>
      <c r="S578" s="235"/>
      <c r="U578" s="235"/>
      <c r="W578" s="235"/>
    </row>
    <row r="579" spans="1:23" x14ac:dyDescent="0.35">
      <c r="A579" s="235"/>
      <c r="C579" s="235"/>
      <c r="E579" s="235"/>
      <c r="G579" s="235"/>
      <c r="I579" s="235"/>
      <c r="K579" s="235"/>
      <c r="M579" s="235"/>
      <c r="O579" s="235"/>
      <c r="Q579" s="235"/>
      <c r="S579" s="235"/>
      <c r="U579" s="235"/>
      <c r="W579" s="235"/>
    </row>
    <row r="580" spans="1:23" x14ac:dyDescent="0.35">
      <c r="A580" s="235"/>
      <c r="C580" s="235"/>
      <c r="E580" s="235"/>
      <c r="G580" s="235"/>
      <c r="I580" s="235"/>
      <c r="K580" s="235"/>
      <c r="M580" s="235"/>
      <c r="O580" s="235"/>
      <c r="Q580" s="235"/>
      <c r="S580" s="235"/>
      <c r="U580" s="235"/>
      <c r="W580" s="235"/>
    </row>
    <row r="581" spans="1:23" x14ac:dyDescent="0.35">
      <c r="A581" s="235"/>
      <c r="C581" s="235"/>
      <c r="E581" s="235"/>
      <c r="G581" s="235"/>
      <c r="I581" s="235"/>
      <c r="K581" s="235"/>
      <c r="M581" s="235"/>
      <c r="O581" s="235"/>
      <c r="Q581" s="235"/>
      <c r="S581" s="235"/>
      <c r="U581" s="235"/>
      <c r="W581" s="235"/>
    </row>
    <row r="582" spans="1:23" x14ac:dyDescent="0.35">
      <c r="A582" s="235"/>
      <c r="C582" s="235"/>
      <c r="E582" s="235"/>
      <c r="G582" s="235"/>
      <c r="I582" s="235"/>
      <c r="K582" s="235"/>
      <c r="M582" s="235"/>
      <c r="O582" s="235"/>
      <c r="Q582" s="235"/>
      <c r="S582" s="235"/>
      <c r="U582" s="235"/>
      <c r="W582" s="235"/>
    </row>
    <row r="583" spans="1:23" x14ac:dyDescent="0.35">
      <c r="A583" s="235"/>
      <c r="C583" s="235"/>
      <c r="E583" s="235"/>
      <c r="G583" s="235"/>
      <c r="I583" s="235"/>
      <c r="K583" s="235"/>
      <c r="M583" s="235"/>
      <c r="O583" s="235"/>
      <c r="Q583" s="235"/>
      <c r="S583" s="235"/>
      <c r="U583" s="235"/>
      <c r="W583" s="235"/>
    </row>
    <row r="584" spans="1:23" x14ac:dyDescent="0.35">
      <c r="A584" s="235"/>
      <c r="C584" s="235"/>
      <c r="E584" s="235"/>
      <c r="G584" s="235"/>
      <c r="I584" s="235"/>
      <c r="K584" s="235"/>
      <c r="M584" s="235"/>
      <c r="O584" s="235"/>
      <c r="Q584" s="235"/>
      <c r="S584" s="235"/>
      <c r="U584" s="235"/>
      <c r="W584" s="235"/>
    </row>
    <row r="585" spans="1:23" x14ac:dyDescent="0.35">
      <c r="A585" s="235"/>
      <c r="C585" s="235"/>
      <c r="E585" s="235"/>
      <c r="G585" s="235"/>
      <c r="I585" s="235"/>
      <c r="K585" s="235"/>
      <c r="M585" s="235"/>
      <c r="O585" s="235"/>
      <c r="Q585" s="235"/>
      <c r="S585" s="235"/>
      <c r="U585" s="235"/>
      <c r="W585" s="235"/>
    </row>
    <row r="586" spans="1:23" x14ac:dyDescent="0.35">
      <c r="A586" s="235"/>
      <c r="C586" s="235"/>
      <c r="E586" s="235"/>
      <c r="G586" s="235"/>
      <c r="I586" s="235"/>
      <c r="K586" s="235"/>
      <c r="M586" s="235"/>
      <c r="O586" s="235"/>
      <c r="Q586" s="235"/>
      <c r="S586" s="235"/>
      <c r="U586" s="235"/>
      <c r="W586" s="235"/>
    </row>
    <row r="587" spans="1:23" x14ac:dyDescent="0.35">
      <c r="A587" s="235"/>
      <c r="C587" s="235"/>
      <c r="E587" s="235"/>
      <c r="G587" s="235"/>
      <c r="I587" s="235"/>
      <c r="K587" s="235"/>
      <c r="M587" s="235"/>
      <c r="O587" s="235"/>
      <c r="Q587" s="235"/>
      <c r="S587" s="235"/>
      <c r="U587" s="235"/>
      <c r="W587" s="235"/>
    </row>
    <row r="588" spans="1:23" x14ac:dyDescent="0.35">
      <c r="A588" s="235"/>
      <c r="C588" s="235"/>
      <c r="E588" s="235"/>
      <c r="G588" s="235"/>
      <c r="I588" s="235"/>
      <c r="K588" s="235"/>
      <c r="M588" s="235"/>
      <c r="O588" s="235"/>
      <c r="Q588" s="235"/>
      <c r="S588" s="235"/>
      <c r="U588" s="235"/>
      <c r="W588" s="235"/>
    </row>
    <row r="589" spans="1:23" x14ac:dyDescent="0.35">
      <c r="A589" s="235"/>
      <c r="C589" s="235"/>
      <c r="E589" s="235"/>
      <c r="G589" s="235"/>
      <c r="I589" s="235"/>
      <c r="K589" s="235"/>
      <c r="M589" s="235"/>
      <c r="O589" s="235"/>
      <c r="Q589" s="235"/>
      <c r="S589" s="235"/>
      <c r="U589" s="235"/>
      <c r="W589" s="235"/>
    </row>
    <row r="590" spans="1:23" x14ac:dyDescent="0.35">
      <c r="A590" s="235"/>
      <c r="C590" s="235"/>
      <c r="E590" s="235"/>
      <c r="G590" s="235"/>
      <c r="I590" s="235"/>
      <c r="K590" s="235"/>
      <c r="M590" s="235"/>
      <c r="O590" s="235"/>
      <c r="Q590" s="235"/>
      <c r="S590" s="235"/>
      <c r="U590" s="235"/>
      <c r="W590" s="235"/>
    </row>
    <row r="591" spans="1:23" x14ac:dyDescent="0.35">
      <c r="A591" s="235"/>
      <c r="C591" s="235"/>
      <c r="E591" s="235"/>
      <c r="G591" s="235"/>
      <c r="I591" s="235"/>
      <c r="K591" s="235"/>
      <c r="M591" s="235"/>
      <c r="O591" s="235"/>
      <c r="Q591" s="235"/>
      <c r="S591" s="235"/>
      <c r="U591" s="235"/>
      <c r="W591" s="235"/>
    </row>
    <row r="592" spans="1:23" x14ac:dyDescent="0.35">
      <c r="A592" s="235"/>
      <c r="C592" s="235"/>
      <c r="E592" s="235"/>
      <c r="G592" s="235"/>
      <c r="I592" s="235"/>
      <c r="K592" s="235"/>
      <c r="M592" s="235"/>
      <c r="O592" s="235"/>
      <c r="Q592" s="235"/>
      <c r="S592" s="235"/>
      <c r="U592" s="235"/>
      <c r="W592" s="235"/>
    </row>
    <row r="593" spans="1:23" x14ac:dyDescent="0.35">
      <c r="A593" s="235"/>
      <c r="C593" s="235"/>
      <c r="E593" s="235"/>
      <c r="G593" s="235"/>
      <c r="I593" s="235"/>
      <c r="K593" s="235"/>
      <c r="M593" s="235"/>
      <c r="O593" s="235"/>
      <c r="Q593" s="235"/>
      <c r="S593" s="235"/>
      <c r="U593" s="235"/>
      <c r="W593" s="235"/>
    </row>
    <row r="594" spans="1:23" x14ac:dyDescent="0.35">
      <c r="A594" s="235"/>
      <c r="C594" s="235"/>
      <c r="E594" s="235"/>
      <c r="G594" s="235"/>
      <c r="I594" s="235"/>
      <c r="K594" s="235"/>
      <c r="M594" s="235"/>
      <c r="O594" s="235"/>
      <c r="Q594" s="235"/>
      <c r="S594" s="235"/>
      <c r="U594" s="235"/>
      <c r="W594" s="235"/>
    </row>
    <row r="595" spans="1:23" x14ac:dyDescent="0.35">
      <c r="A595" s="235"/>
      <c r="C595" s="235"/>
      <c r="E595" s="235"/>
      <c r="G595" s="235"/>
      <c r="I595" s="235"/>
      <c r="K595" s="235"/>
      <c r="M595" s="235"/>
      <c r="O595" s="235"/>
      <c r="Q595" s="235"/>
      <c r="S595" s="235"/>
      <c r="U595" s="235"/>
      <c r="W595" s="235"/>
    </row>
    <row r="596" spans="1:23" x14ac:dyDescent="0.35">
      <c r="A596" s="235"/>
      <c r="C596" s="235"/>
      <c r="E596" s="235"/>
      <c r="G596" s="235"/>
      <c r="I596" s="235"/>
      <c r="K596" s="235"/>
      <c r="M596" s="235"/>
      <c r="O596" s="235"/>
      <c r="Q596" s="235"/>
      <c r="S596" s="235"/>
      <c r="U596" s="235"/>
      <c r="W596" s="235"/>
    </row>
    <row r="597" spans="1:23" x14ac:dyDescent="0.35">
      <c r="A597" s="235"/>
      <c r="C597" s="235"/>
      <c r="E597" s="235"/>
      <c r="G597" s="235"/>
      <c r="I597" s="235"/>
      <c r="K597" s="235"/>
      <c r="M597" s="235"/>
      <c r="O597" s="235"/>
      <c r="Q597" s="235"/>
      <c r="S597" s="235"/>
      <c r="U597" s="235"/>
      <c r="W597" s="235"/>
    </row>
    <row r="598" spans="1:23" x14ac:dyDescent="0.35">
      <c r="A598" s="235"/>
      <c r="C598" s="235"/>
      <c r="E598" s="235"/>
      <c r="G598" s="235"/>
      <c r="I598" s="235"/>
      <c r="K598" s="235"/>
      <c r="M598" s="235"/>
      <c r="O598" s="235"/>
      <c r="Q598" s="235"/>
      <c r="S598" s="235"/>
      <c r="U598" s="235"/>
      <c r="W598" s="235"/>
    </row>
    <row r="599" spans="1:23" x14ac:dyDescent="0.35">
      <c r="A599" s="235"/>
      <c r="C599" s="235"/>
      <c r="E599" s="235"/>
      <c r="G599" s="235"/>
      <c r="I599" s="235"/>
      <c r="K599" s="235"/>
      <c r="M599" s="235"/>
      <c r="O599" s="235"/>
      <c r="Q599" s="235"/>
      <c r="S599" s="235"/>
      <c r="U599" s="235"/>
      <c r="W599" s="235"/>
    </row>
    <row r="600" spans="1:23" x14ac:dyDescent="0.35">
      <c r="A600" s="235"/>
      <c r="C600" s="235"/>
      <c r="E600" s="235"/>
      <c r="G600" s="235"/>
      <c r="I600" s="235"/>
      <c r="K600" s="235"/>
      <c r="M600" s="235"/>
      <c r="O600" s="235"/>
      <c r="Q600" s="235"/>
      <c r="S600" s="235"/>
      <c r="U600" s="235"/>
      <c r="W600" s="235"/>
    </row>
    <row r="601" spans="1:23" x14ac:dyDescent="0.35">
      <c r="A601" s="235"/>
      <c r="C601" s="235"/>
      <c r="E601" s="235"/>
      <c r="G601" s="235"/>
      <c r="I601" s="235"/>
      <c r="K601" s="235"/>
      <c r="M601" s="235"/>
      <c r="O601" s="235"/>
      <c r="Q601" s="235"/>
      <c r="S601" s="235"/>
      <c r="U601" s="235"/>
      <c r="W601" s="235"/>
    </row>
    <row r="602" spans="1:23" x14ac:dyDescent="0.35">
      <c r="A602" s="235"/>
      <c r="C602" s="235"/>
      <c r="E602" s="235"/>
      <c r="G602" s="235"/>
      <c r="I602" s="235"/>
      <c r="K602" s="235"/>
      <c r="M602" s="235"/>
      <c r="O602" s="235"/>
      <c r="Q602" s="235"/>
      <c r="S602" s="235"/>
      <c r="U602" s="235"/>
      <c r="W602" s="235"/>
    </row>
    <row r="603" spans="1:23" x14ac:dyDescent="0.35">
      <c r="A603" s="235"/>
      <c r="C603" s="235"/>
      <c r="E603" s="235"/>
      <c r="G603" s="235"/>
      <c r="I603" s="235"/>
      <c r="K603" s="235"/>
      <c r="M603" s="235"/>
      <c r="O603" s="235"/>
      <c r="Q603" s="235"/>
      <c r="S603" s="235"/>
      <c r="U603" s="235"/>
      <c r="W603" s="235"/>
    </row>
    <row r="604" spans="1:23" x14ac:dyDescent="0.35">
      <c r="A604" s="235"/>
      <c r="C604" s="235"/>
      <c r="E604" s="235"/>
      <c r="G604" s="235"/>
      <c r="I604" s="235"/>
      <c r="K604" s="235"/>
      <c r="M604" s="235"/>
      <c r="O604" s="235"/>
      <c r="Q604" s="235"/>
      <c r="S604" s="235"/>
      <c r="U604" s="235"/>
      <c r="W604" s="235"/>
    </row>
    <row r="605" spans="1:23" x14ac:dyDescent="0.35">
      <c r="A605" s="235"/>
      <c r="C605" s="235"/>
      <c r="E605" s="235"/>
      <c r="G605" s="235"/>
      <c r="I605" s="235"/>
      <c r="K605" s="235"/>
      <c r="M605" s="235"/>
      <c r="O605" s="235"/>
      <c r="Q605" s="235"/>
      <c r="S605" s="235"/>
      <c r="U605" s="235"/>
      <c r="W605" s="235"/>
    </row>
    <row r="606" spans="1:23" x14ac:dyDescent="0.35">
      <c r="A606" s="235"/>
      <c r="C606" s="235"/>
      <c r="E606" s="235"/>
      <c r="G606" s="235"/>
      <c r="I606" s="235"/>
      <c r="K606" s="235"/>
      <c r="M606" s="235"/>
      <c r="O606" s="235"/>
      <c r="Q606" s="235"/>
      <c r="S606" s="235"/>
      <c r="U606" s="235"/>
      <c r="W606" s="235"/>
    </row>
    <row r="607" spans="1:23" x14ac:dyDescent="0.35">
      <c r="A607" s="235"/>
      <c r="C607" s="235"/>
      <c r="E607" s="235"/>
      <c r="G607" s="235"/>
      <c r="I607" s="235"/>
      <c r="K607" s="235"/>
      <c r="M607" s="235"/>
      <c r="O607" s="235"/>
      <c r="Q607" s="235"/>
      <c r="S607" s="235"/>
      <c r="U607" s="235"/>
      <c r="W607" s="235"/>
    </row>
    <row r="608" spans="1:23" x14ac:dyDescent="0.35">
      <c r="A608" s="235"/>
      <c r="C608" s="235"/>
      <c r="E608" s="235"/>
      <c r="G608" s="235"/>
      <c r="I608" s="235"/>
      <c r="K608" s="235"/>
      <c r="M608" s="235"/>
      <c r="O608" s="235"/>
      <c r="Q608" s="235"/>
      <c r="S608" s="235"/>
      <c r="U608" s="235"/>
      <c r="W608" s="235"/>
    </row>
    <row r="609" spans="1:23" x14ac:dyDescent="0.35">
      <c r="A609" s="235"/>
      <c r="C609" s="235"/>
      <c r="E609" s="235"/>
      <c r="G609" s="235"/>
      <c r="I609" s="235"/>
      <c r="K609" s="235"/>
      <c r="M609" s="235"/>
      <c r="O609" s="235"/>
      <c r="Q609" s="235"/>
      <c r="S609" s="235"/>
      <c r="U609" s="235"/>
      <c r="W609" s="235"/>
    </row>
    <row r="610" spans="1:23" x14ac:dyDescent="0.35">
      <c r="A610" s="235"/>
      <c r="C610" s="235"/>
      <c r="E610" s="235"/>
      <c r="G610" s="235"/>
      <c r="I610" s="235"/>
      <c r="K610" s="235"/>
      <c r="M610" s="235"/>
      <c r="O610" s="235"/>
      <c r="Q610" s="235"/>
      <c r="S610" s="235"/>
      <c r="U610" s="235"/>
      <c r="W610" s="235"/>
    </row>
    <row r="611" spans="1:23" x14ac:dyDescent="0.35">
      <c r="A611" s="235"/>
      <c r="C611" s="235"/>
      <c r="E611" s="235"/>
      <c r="G611" s="235"/>
      <c r="I611" s="235"/>
      <c r="K611" s="235"/>
      <c r="M611" s="235"/>
      <c r="O611" s="235"/>
      <c r="Q611" s="235"/>
      <c r="S611" s="235"/>
      <c r="U611" s="235"/>
      <c r="W611" s="235"/>
    </row>
    <row r="612" spans="1:23" x14ac:dyDescent="0.35">
      <c r="A612" s="235"/>
      <c r="C612" s="235"/>
      <c r="E612" s="235"/>
      <c r="G612" s="235"/>
      <c r="I612" s="235"/>
      <c r="K612" s="235"/>
      <c r="M612" s="235"/>
      <c r="O612" s="235"/>
      <c r="Q612" s="235"/>
      <c r="S612" s="235"/>
      <c r="U612" s="235"/>
      <c r="W612" s="235"/>
    </row>
    <row r="613" spans="1:23" x14ac:dyDescent="0.35">
      <c r="A613" s="235"/>
      <c r="C613" s="235"/>
      <c r="E613" s="235"/>
      <c r="G613" s="235"/>
      <c r="I613" s="235"/>
      <c r="K613" s="235"/>
      <c r="M613" s="235"/>
      <c r="O613" s="235"/>
      <c r="Q613" s="235"/>
      <c r="S613" s="235"/>
      <c r="U613" s="235"/>
      <c r="W613" s="235"/>
    </row>
    <row r="614" spans="1:23" x14ac:dyDescent="0.35">
      <c r="A614" s="235"/>
      <c r="C614" s="235"/>
      <c r="E614" s="235"/>
      <c r="G614" s="235"/>
      <c r="I614" s="235"/>
      <c r="K614" s="235"/>
      <c r="M614" s="235"/>
      <c r="O614" s="235"/>
      <c r="Q614" s="235"/>
      <c r="S614" s="235"/>
      <c r="U614" s="235"/>
      <c r="W614" s="235"/>
    </row>
    <row r="615" spans="1:23" x14ac:dyDescent="0.35">
      <c r="A615" s="235"/>
      <c r="C615" s="235"/>
      <c r="E615" s="235"/>
      <c r="G615" s="235"/>
      <c r="I615" s="235"/>
      <c r="K615" s="235"/>
      <c r="M615" s="235"/>
      <c r="O615" s="235"/>
      <c r="Q615" s="235"/>
      <c r="S615" s="235"/>
      <c r="U615" s="235"/>
      <c r="W615" s="235"/>
    </row>
    <row r="616" spans="1:23" x14ac:dyDescent="0.35">
      <c r="A616" s="235"/>
      <c r="C616" s="235"/>
      <c r="E616" s="235"/>
      <c r="G616" s="235"/>
      <c r="I616" s="235"/>
      <c r="K616" s="235"/>
      <c r="M616" s="235"/>
      <c r="O616" s="235"/>
      <c r="Q616" s="235"/>
      <c r="S616" s="235"/>
      <c r="U616" s="235"/>
      <c r="W616" s="235"/>
    </row>
    <row r="617" spans="1:23" x14ac:dyDescent="0.35">
      <c r="A617" s="235"/>
      <c r="C617" s="235"/>
      <c r="E617" s="235"/>
      <c r="G617" s="235"/>
      <c r="I617" s="235"/>
      <c r="K617" s="235"/>
      <c r="M617" s="235"/>
      <c r="O617" s="235"/>
      <c r="Q617" s="235"/>
      <c r="S617" s="235"/>
      <c r="U617" s="235"/>
      <c r="W617" s="235"/>
    </row>
    <row r="618" spans="1:23" x14ac:dyDescent="0.35">
      <c r="A618" s="235"/>
      <c r="C618" s="235"/>
      <c r="E618" s="235"/>
      <c r="G618" s="235"/>
      <c r="I618" s="235"/>
      <c r="K618" s="235"/>
      <c r="M618" s="235"/>
      <c r="O618" s="235"/>
      <c r="Q618" s="235"/>
      <c r="S618" s="235"/>
      <c r="U618" s="235"/>
      <c r="W618" s="235"/>
    </row>
    <row r="619" spans="1:23" x14ac:dyDescent="0.35">
      <c r="A619" s="235"/>
      <c r="C619" s="235"/>
      <c r="E619" s="235"/>
      <c r="G619" s="235"/>
      <c r="I619" s="235"/>
      <c r="K619" s="235"/>
      <c r="M619" s="235"/>
      <c r="O619" s="235"/>
      <c r="Q619" s="235"/>
      <c r="S619" s="235"/>
      <c r="U619" s="235"/>
      <c r="W619" s="235"/>
    </row>
    <row r="620" spans="1:23" x14ac:dyDescent="0.35">
      <c r="A620" s="235"/>
      <c r="C620" s="235"/>
      <c r="E620" s="235"/>
      <c r="G620" s="235"/>
      <c r="I620" s="235"/>
      <c r="K620" s="235"/>
      <c r="M620" s="235"/>
      <c r="O620" s="235"/>
      <c r="Q620" s="235"/>
      <c r="S620" s="235"/>
      <c r="U620" s="235"/>
      <c r="W620" s="235"/>
    </row>
    <row r="621" spans="1:23" x14ac:dyDescent="0.35">
      <c r="A621" s="235"/>
      <c r="C621" s="235"/>
      <c r="E621" s="235"/>
      <c r="G621" s="235"/>
      <c r="I621" s="235"/>
      <c r="K621" s="235"/>
      <c r="M621" s="235"/>
      <c r="O621" s="235"/>
      <c r="Q621" s="235"/>
      <c r="S621" s="235"/>
      <c r="U621" s="235"/>
      <c r="W621" s="235"/>
    </row>
    <row r="622" spans="1:23" x14ac:dyDescent="0.35">
      <c r="A622" s="235"/>
      <c r="C622" s="235"/>
      <c r="E622" s="235"/>
      <c r="G622" s="235"/>
      <c r="I622" s="235"/>
      <c r="K622" s="235"/>
      <c r="M622" s="235"/>
      <c r="O622" s="235"/>
      <c r="Q622" s="235"/>
      <c r="S622" s="235"/>
      <c r="U622" s="235"/>
      <c r="W622" s="235"/>
    </row>
    <row r="623" spans="1:23" x14ac:dyDescent="0.35">
      <c r="A623" s="235"/>
      <c r="C623" s="235"/>
      <c r="E623" s="235"/>
      <c r="G623" s="235"/>
      <c r="I623" s="235"/>
      <c r="K623" s="235"/>
      <c r="M623" s="235"/>
      <c r="O623" s="235"/>
      <c r="Q623" s="235"/>
      <c r="S623" s="235"/>
      <c r="U623" s="235"/>
      <c r="W623" s="235"/>
    </row>
    <row r="624" spans="1:23" x14ac:dyDescent="0.35">
      <c r="A624" s="235"/>
      <c r="C624" s="235"/>
      <c r="E624" s="235"/>
      <c r="G624" s="235"/>
      <c r="I624" s="235"/>
      <c r="K624" s="235"/>
      <c r="M624" s="235"/>
      <c r="O624" s="235"/>
      <c r="Q624" s="235"/>
      <c r="S624" s="235"/>
      <c r="U624" s="235"/>
      <c r="W624" s="235"/>
    </row>
    <row r="625" spans="1:23" x14ac:dyDescent="0.35">
      <c r="A625" s="235"/>
      <c r="C625" s="235"/>
      <c r="E625" s="235"/>
      <c r="G625" s="235"/>
      <c r="I625" s="235"/>
      <c r="K625" s="235"/>
      <c r="M625" s="235"/>
      <c r="O625" s="235"/>
      <c r="Q625" s="235"/>
      <c r="S625" s="235"/>
      <c r="U625" s="235"/>
      <c r="W625" s="235"/>
    </row>
    <row r="626" spans="1:23" x14ac:dyDescent="0.35">
      <c r="A626" s="235"/>
      <c r="C626" s="235"/>
      <c r="E626" s="235"/>
      <c r="G626" s="235"/>
      <c r="I626" s="235"/>
      <c r="K626" s="235"/>
      <c r="M626" s="235"/>
      <c r="O626" s="235"/>
      <c r="Q626" s="235"/>
      <c r="S626" s="235"/>
      <c r="U626" s="235"/>
      <c r="W626" s="235"/>
    </row>
    <row r="627" spans="1:23" x14ac:dyDescent="0.35">
      <c r="A627" s="235"/>
      <c r="C627" s="235"/>
      <c r="E627" s="235"/>
      <c r="G627" s="235"/>
      <c r="I627" s="235"/>
      <c r="K627" s="235"/>
      <c r="M627" s="235"/>
      <c r="O627" s="235"/>
      <c r="Q627" s="235"/>
      <c r="S627" s="235"/>
      <c r="U627" s="235"/>
      <c r="W627" s="235"/>
    </row>
    <row r="628" spans="1:23" x14ac:dyDescent="0.35">
      <c r="A628" s="235"/>
      <c r="C628" s="235"/>
      <c r="E628" s="235"/>
      <c r="G628" s="235"/>
      <c r="I628" s="235"/>
      <c r="K628" s="235"/>
      <c r="M628" s="235"/>
      <c r="O628" s="235"/>
      <c r="Q628" s="235"/>
      <c r="S628" s="235"/>
      <c r="U628" s="235"/>
      <c r="W628" s="235"/>
    </row>
    <row r="629" spans="1:23" x14ac:dyDescent="0.35">
      <c r="A629" s="235"/>
      <c r="C629" s="235"/>
      <c r="E629" s="235"/>
      <c r="G629" s="235"/>
      <c r="I629" s="235"/>
      <c r="K629" s="235"/>
      <c r="M629" s="235"/>
      <c r="O629" s="235"/>
      <c r="Q629" s="235"/>
      <c r="S629" s="235"/>
      <c r="U629" s="235"/>
      <c r="W629" s="235"/>
    </row>
    <row r="630" spans="1:23" x14ac:dyDescent="0.35">
      <c r="A630" s="235"/>
      <c r="C630" s="235"/>
      <c r="E630" s="235"/>
      <c r="G630" s="235"/>
      <c r="I630" s="235"/>
      <c r="K630" s="235"/>
      <c r="M630" s="235"/>
      <c r="O630" s="235"/>
      <c r="Q630" s="235"/>
      <c r="S630" s="235"/>
      <c r="U630" s="235"/>
      <c r="W630" s="235"/>
    </row>
    <row r="631" spans="1:23" x14ac:dyDescent="0.35">
      <c r="A631" s="235"/>
      <c r="C631" s="235"/>
      <c r="E631" s="235"/>
      <c r="G631" s="235"/>
      <c r="I631" s="235"/>
      <c r="K631" s="235"/>
      <c r="M631" s="235"/>
      <c r="O631" s="235"/>
      <c r="Q631" s="235"/>
      <c r="S631" s="235"/>
      <c r="U631" s="235"/>
      <c r="W631" s="235"/>
    </row>
    <row r="632" spans="1:23" x14ac:dyDescent="0.35">
      <c r="A632" s="235"/>
      <c r="C632" s="235"/>
      <c r="E632" s="235"/>
      <c r="G632" s="235"/>
      <c r="I632" s="235"/>
      <c r="K632" s="235"/>
      <c r="M632" s="235"/>
      <c r="O632" s="235"/>
      <c r="Q632" s="235"/>
      <c r="S632" s="235"/>
      <c r="U632" s="235"/>
      <c r="W632" s="235"/>
    </row>
    <row r="633" spans="1:23" x14ac:dyDescent="0.35">
      <c r="A633" s="235"/>
      <c r="C633" s="235"/>
      <c r="E633" s="235"/>
      <c r="G633" s="235"/>
      <c r="I633" s="235"/>
      <c r="K633" s="235"/>
      <c r="M633" s="235"/>
      <c r="O633" s="235"/>
      <c r="Q633" s="235"/>
      <c r="S633" s="235"/>
      <c r="U633" s="235"/>
      <c r="W633" s="235"/>
    </row>
    <row r="634" spans="1:23" x14ac:dyDescent="0.35">
      <c r="A634" s="235"/>
      <c r="C634" s="235"/>
      <c r="E634" s="235"/>
      <c r="G634" s="235"/>
      <c r="I634" s="235"/>
      <c r="K634" s="235"/>
      <c r="M634" s="235"/>
      <c r="O634" s="235"/>
      <c r="Q634" s="235"/>
      <c r="S634" s="235"/>
      <c r="U634" s="235"/>
      <c r="W634" s="235"/>
    </row>
    <row r="635" spans="1:23" x14ac:dyDescent="0.35">
      <c r="A635" s="235"/>
      <c r="C635" s="235"/>
      <c r="E635" s="235"/>
      <c r="G635" s="235"/>
      <c r="I635" s="235"/>
      <c r="K635" s="235"/>
      <c r="M635" s="235"/>
      <c r="O635" s="235"/>
      <c r="Q635" s="235"/>
      <c r="S635" s="235"/>
      <c r="U635" s="235"/>
      <c r="W635" s="235"/>
    </row>
    <row r="636" spans="1:23" x14ac:dyDescent="0.35">
      <c r="A636" s="235"/>
      <c r="C636" s="235"/>
      <c r="E636" s="235"/>
      <c r="G636" s="235"/>
      <c r="I636" s="235"/>
      <c r="K636" s="235"/>
      <c r="M636" s="235"/>
      <c r="O636" s="235"/>
      <c r="Q636" s="235"/>
      <c r="S636" s="235"/>
      <c r="U636" s="235"/>
      <c r="W636" s="235"/>
    </row>
    <row r="637" spans="1:23" x14ac:dyDescent="0.35">
      <c r="A637" s="235"/>
      <c r="C637" s="235"/>
      <c r="E637" s="235"/>
      <c r="G637" s="235"/>
      <c r="I637" s="235"/>
      <c r="K637" s="235"/>
      <c r="M637" s="235"/>
      <c r="O637" s="235"/>
      <c r="Q637" s="235"/>
      <c r="S637" s="235"/>
      <c r="U637" s="235"/>
      <c r="W637" s="235"/>
    </row>
    <row r="638" spans="1:23" x14ac:dyDescent="0.35">
      <c r="A638" s="235"/>
      <c r="C638" s="235"/>
      <c r="E638" s="235"/>
      <c r="G638" s="235"/>
      <c r="I638" s="235"/>
      <c r="K638" s="235"/>
      <c r="M638" s="235"/>
      <c r="O638" s="235"/>
      <c r="Q638" s="235"/>
      <c r="S638" s="235"/>
      <c r="U638" s="235"/>
      <c r="W638" s="235"/>
    </row>
    <row r="639" spans="1:23" x14ac:dyDescent="0.35">
      <c r="A639" s="235"/>
      <c r="C639" s="235"/>
      <c r="E639" s="235"/>
      <c r="G639" s="235"/>
      <c r="I639" s="235"/>
      <c r="K639" s="235"/>
      <c r="M639" s="235"/>
      <c r="O639" s="235"/>
      <c r="Q639" s="235"/>
      <c r="S639" s="235"/>
      <c r="U639" s="235"/>
      <c r="W639" s="235"/>
    </row>
    <row r="640" spans="1:23" x14ac:dyDescent="0.35">
      <c r="A640" s="235"/>
      <c r="C640" s="235"/>
      <c r="E640" s="235"/>
      <c r="G640" s="235"/>
      <c r="I640" s="235"/>
      <c r="K640" s="235"/>
      <c r="M640" s="235"/>
      <c r="O640" s="235"/>
      <c r="Q640" s="235"/>
      <c r="S640" s="235"/>
      <c r="U640" s="235"/>
      <c r="W640" s="235"/>
    </row>
    <row r="641" spans="1:23" x14ac:dyDescent="0.35">
      <c r="A641" s="235"/>
      <c r="C641" s="235"/>
      <c r="E641" s="235"/>
      <c r="G641" s="235"/>
      <c r="I641" s="235"/>
      <c r="K641" s="235"/>
      <c r="M641" s="235"/>
      <c r="O641" s="235"/>
      <c r="Q641" s="235"/>
      <c r="S641" s="235"/>
      <c r="U641" s="235"/>
      <c r="W641" s="235"/>
    </row>
    <row r="642" spans="1:23" x14ac:dyDescent="0.35">
      <c r="A642" s="235"/>
      <c r="C642" s="235"/>
      <c r="E642" s="235"/>
      <c r="G642" s="235"/>
      <c r="I642" s="235"/>
      <c r="K642" s="235"/>
      <c r="M642" s="235"/>
      <c r="O642" s="235"/>
      <c r="Q642" s="235"/>
      <c r="S642" s="235"/>
      <c r="U642" s="235"/>
      <c r="W642" s="235"/>
    </row>
    <row r="643" spans="1:23" x14ac:dyDescent="0.35">
      <c r="A643" s="235"/>
      <c r="C643" s="235"/>
      <c r="E643" s="235"/>
      <c r="G643" s="235"/>
      <c r="I643" s="235"/>
      <c r="K643" s="235"/>
      <c r="M643" s="235"/>
      <c r="O643" s="235"/>
      <c r="Q643" s="235"/>
      <c r="S643" s="235"/>
      <c r="U643" s="235"/>
      <c r="W643" s="235"/>
    </row>
    <row r="644" spans="1:23" x14ac:dyDescent="0.35">
      <c r="A644" s="235"/>
      <c r="C644" s="235"/>
      <c r="E644" s="235"/>
      <c r="G644" s="235"/>
      <c r="I644" s="235"/>
      <c r="K644" s="235"/>
      <c r="M644" s="235"/>
      <c r="O644" s="235"/>
      <c r="Q644" s="235"/>
      <c r="S644" s="235"/>
      <c r="U644" s="235"/>
      <c r="W644" s="235"/>
    </row>
    <row r="645" spans="1:23" x14ac:dyDescent="0.35">
      <c r="A645" s="235"/>
      <c r="C645" s="235"/>
      <c r="E645" s="235"/>
      <c r="G645" s="235"/>
      <c r="I645" s="235"/>
      <c r="K645" s="235"/>
      <c r="M645" s="235"/>
      <c r="O645" s="235"/>
      <c r="Q645" s="235"/>
      <c r="S645" s="235"/>
      <c r="U645" s="235"/>
      <c r="W645" s="235"/>
    </row>
    <row r="646" spans="1:23" x14ac:dyDescent="0.35">
      <c r="A646" s="235"/>
      <c r="C646" s="235"/>
      <c r="E646" s="235"/>
      <c r="G646" s="235"/>
      <c r="I646" s="235"/>
      <c r="K646" s="235"/>
      <c r="M646" s="235"/>
      <c r="O646" s="235"/>
      <c r="Q646" s="235"/>
      <c r="S646" s="235"/>
      <c r="U646" s="235"/>
      <c r="W646" s="235"/>
    </row>
    <row r="647" spans="1:23" x14ac:dyDescent="0.35">
      <c r="A647" s="235"/>
      <c r="C647" s="235"/>
      <c r="E647" s="235"/>
      <c r="G647" s="235"/>
      <c r="I647" s="235"/>
      <c r="K647" s="235"/>
      <c r="M647" s="235"/>
      <c r="O647" s="235"/>
      <c r="Q647" s="235"/>
      <c r="S647" s="235"/>
      <c r="U647" s="235"/>
      <c r="W647" s="235"/>
    </row>
    <row r="648" spans="1:23" x14ac:dyDescent="0.35">
      <c r="A648" s="235"/>
      <c r="C648" s="235"/>
      <c r="E648" s="235"/>
      <c r="G648" s="235"/>
      <c r="I648" s="235"/>
      <c r="K648" s="235"/>
      <c r="M648" s="235"/>
      <c r="O648" s="235"/>
      <c r="Q648" s="235"/>
      <c r="S648" s="235"/>
      <c r="U648" s="235"/>
      <c r="W648" s="235"/>
    </row>
    <row r="649" spans="1:23" x14ac:dyDescent="0.35">
      <c r="A649" s="235"/>
      <c r="C649" s="235"/>
      <c r="E649" s="235"/>
      <c r="G649" s="235"/>
      <c r="I649" s="235"/>
      <c r="K649" s="235"/>
      <c r="M649" s="235"/>
      <c r="O649" s="235"/>
      <c r="Q649" s="235"/>
      <c r="S649" s="235"/>
      <c r="U649" s="235"/>
      <c r="W649" s="235"/>
    </row>
    <row r="650" spans="1:23" x14ac:dyDescent="0.35">
      <c r="A650" s="235"/>
      <c r="C650" s="235"/>
      <c r="E650" s="235"/>
      <c r="G650" s="235"/>
      <c r="I650" s="235"/>
      <c r="K650" s="235"/>
      <c r="M650" s="235"/>
      <c r="O650" s="235"/>
      <c r="Q650" s="235"/>
      <c r="S650" s="235"/>
      <c r="U650" s="235"/>
      <c r="W650" s="235"/>
    </row>
    <row r="651" spans="1:23" x14ac:dyDescent="0.35">
      <c r="A651" s="235"/>
      <c r="C651" s="235"/>
      <c r="E651" s="235"/>
      <c r="G651" s="235"/>
      <c r="I651" s="235"/>
      <c r="K651" s="235"/>
      <c r="M651" s="235"/>
      <c r="O651" s="235"/>
      <c r="Q651" s="235"/>
      <c r="S651" s="235"/>
      <c r="U651" s="235"/>
      <c r="W651" s="235"/>
    </row>
    <row r="652" spans="1:23" x14ac:dyDescent="0.35">
      <c r="A652" s="235"/>
      <c r="C652" s="235"/>
      <c r="E652" s="235"/>
      <c r="G652" s="235"/>
      <c r="I652" s="235"/>
      <c r="K652" s="235"/>
      <c r="M652" s="235"/>
      <c r="O652" s="235"/>
      <c r="Q652" s="235"/>
      <c r="S652" s="235"/>
      <c r="U652" s="235"/>
      <c r="W652" s="235"/>
    </row>
    <row r="653" spans="1:23" x14ac:dyDescent="0.35">
      <c r="A653" s="235"/>
      <c r="C653" s="235"/>
      <c r="E653" s="235"/>
      <c r="G653" s="235"/>
      <c r="I653" s="235"/>
      <c r="K653" s="235"/>
      <c r="M653" s="235"/>
      <c r="O653" s="235"/>
      <c r="Q653" s="235"/>
      <c r="S653" s="235"/>
      <c r="U653" s="235"/>
      <c r="W653" s="235"/>
    </row>
    <row r="654" spans="1:23" x14ac:dyDescent="0.35">
      <c r="A654" s="235"/>
      <c r="C654" s="235"/>
      <c r="E654" s="235"/>
      <c r="G654" s="235"/>
      <c r="I654" s="235"/>
      <c r="K654" s="235"/>
      <c r="M654" s="235"/>
      <c r="O654" s="235"/>
      <c r="Q654" s="235"/>
      <c r="S654" s="235"/>
      <c r="U654" s="235"/>
      <c r="W654" s="235"/>
    </row>
    <row r="655" spans="1:23" x14ac:dyDescent="0.35">
      <c r="A655" s="235"/>
      <c r="C655" s="235"/>
      <c r="E655" s="235"/>
      <c r="G655" s="235"/>
      <c r="I655" s="235"/>
      <c r="K655" s="235"/>
      <c r="M655" s="235"/>
      <c r="O655" s="235"/>
      <c r="Q655" s="235"/>
      <c r="S655" s="235"/>
      <c r="U655" s="235"/>
      <c r="W655" s="235"/>
    </row>
    <row r="656" spans="1:23" x14ac:dyDescent="0.35">
      <c r="A656" s="235"/>
      <c r="C656" s="235"/>
      <c r="E656" s="235"/>
      <c r="G656" s="235"/>
      <c r="I656" s="235"/>
      <c r="K656" s="235"/>
      <c r="M656" s="235"/>
      <c r="O656" s="235"/>
      <c r="Q656" s="235"/>
      <c r="S656" s="235"/>
      <c r="U656" s="235"/>
      <c r="W656" s="235"/>
    </row>
    <row r="657" spans="1:23" x14ac:dyDescent="0.35">
      <c r="A657" s="235"/>
      <c r="C657" s="235"/>
      <c r="E657" s="235"/>
      <c r="G657" s="235"/>
      <c r="I657" s="235"/>
      <c r="K657" s="235"/>
      <c r="M657" s="235"/>
      <c r="O657" s="235"/>
      <c r="Q657" s="235"/>
      <c r="S657" s="235"/>
      <c r="U657" s="235"/>
      <c r="W657" s="235"/>
    </row>
    <row r="658" spans="1:23" x14ac:dyDescent="0.35">
      <c r="A658" s="235"/>
      <c r="C658" s="235"/>
      <c r="E658" s="235"/>
      <c r="G658" s="235"/>
      <c r="I658" s="235"/>
      <c r="K658" s="235"/>
      <c r="M658" s="235"/>
      <c r="O658" s="235"/>
      <c r="Q658" s="235"/>
      <c r="S658" s="235"/>
      <c r="U658" s="235"/>
      <c r="W658" s="235"/>
    </row>
    <row r="659" spans="1:23" x14ac:dyDescent="0.35">
      <c r="A659" s="235"/>
      <c r="C659" s="235"/>
      <c r="E659" s="235"/>
      <c r="G659" s="235"/>
      <c r="I659" s="235"/>
      <c r="K659" s="235"/>
      <c r="M659" s="235"/>
      <c r="O659" s="235"/>
      <c r="Q659" s="235"/>
      <c r="S659" s="235"/>
      <c r="U659" s="235"/>
      <c r="W659" s="235"/>
    </row>
    <row r="660" spans="1:23" x14ac:dyDescent="0.35">
      <c r="A660" s="235"/>
      <c r="C660" s="235"/>
      <c r="E660" s="235"/>
      <c r="G660" s="235"/>
      <c r="I660" s="235"/>
      <c r="K660" s="235"/>
      <c r="M660" s="235"/>
      <c r="O660" s="235"/>
      <c r="Q660" s="235"/>
      <c r="S660" s="235"/>
      <c r="U660" s="235"/>
      <c r="W660" s="235"/>
    </row>
    <row r="661" spans="1:23" x14ac:dyDescent="0.35">
      <c r="A661" s="235"/>
      <c r="C661" s="235"/>
      <c r="E661" s="235"/>
      <c r="G661" s="235"/>
      <c r="I661" s="235"/>
      <c r="K661" s="235"/>
      <c r="M661" s="235"/>
      <c r="O661" s="235"/>
      <c r="Q661" s="235"/>
      <c r="S661" s="235"/>
      <c r="U661" s="235"/>
      <c r="W661" s="235"/>
    </row>
    <row r="662" spans="1:23" x14ac:dyDescent="0.35">
      <c r="A662" s="235"/>
      <c r="C662" s="235"/>
      <c r="E662" s="235"/>
      <c r="G662" s="235"/>
      <c r="I662" s="235"/>
      <c r="K662" s="235"/>
      <c r="M662" s="235"/>
      <c r="O662" s="235"/>
      <c r="Q662" s="235"/>
      <c r="S662" s="235"/>
      <c r="U662" s="235"/>
      <c r="W662" s="235"/>
    </row>
    <row r="663" spans="1:23" x14ac:dyDescent="0.35">
      <c r="A663" s="235"/>
      <c r="C663" s="235"/>
      <c r="E663" s="235"/>
      <c r="G663" s="235"/>
      <c r="I663" s="235"/>
      <c r="K663" s="235"/>
      <c r="M663" s="235"/>
      <c r="O663" s="235"/>
      <c r="Q663" s="235"/>
      <c r="S663" s="235"/>
      <c r="U663" s="235"/>
      <c r="W663" s="235"/>
    </row>
    <row r="664" spans="1:23" x14ac:dyDescent="0.35">
      <c r="A664" s="235"/>
      <c r="C664" s="235"/>
      <c r="E664" s="235"/>
      <c r="G664" s="235"/>
      <c r="I664" s="235"/>
      <c r="K664" s="235"/>
      <c r="M664" s="235"/>
      <c r="O664" s="235"/>
      <c r="Q664" s="235"/>
      <c r="S664" s="235"/>
      <c r="U664" s="235"/>
      <c r="W664" s="235"/>
    </row>
    <row r="665" spans="1:23" x14ac:dyDescent="0.35">
      <c r="A665" s="235"/>
      <c r="C665" s="235"/>
      <c r="E665" s="235"/>
      <c r="G665" s="235"/>
      <c r="I665" s="235"/>
      <c r="K665" s="235"/>
      <c r="M665" s="235"/>
      <c r="O665" s="235"/>
      <c r="Q665" s="235"/>
      <c r="S665" s="235"/>
      <c r="U665" s="235"/>
      <c r="W665" s="235"/>
    </row>
    <row r="666" spans="1:23" x14ac:dyDescent="0.35">
      <c r="A666" s="235"/>
      <c r="C666" s="235"/>
      <c r="E666" s="235"/>
      <c r="G666" s="235"/>
      <c r="I666" s="235"/>
      <c r="K666" s="235"/>
      <c r="M666" s="235"/>
      <c r="O666" s="235"/>
      <c r="Q666" s="235"/>
      <c r="S666" s="235"/>
      <c r="U666" s="235"/>
      <c r="W666" s="235"/>
    </row>
    <row r="667" spans="1:23" x14ac:dyDescent="0.35">
      <c r="A667" s="235"/>
      <c r="C667" s="235"/>
      <c r="E667" s="235"/>
      <c r="G667" s="235"/>
      <c r="I667" s="235"/>
      <c r="K667" s="235"/>
      <c r="M667" s="235"/>
      <c r="O667" s="235"/>
      <c r="Q667" s="235"/>
      <c r="S667" s="235"/>
      <c r="U667" s="235"/>
      <c r="W667" s="235"/>
    </row>
    <row r="668" spans="1:23" x14ac:dyDescent="0.35">
      <c r="A668" s="235"/>
      <c r="C668" s="235"/>
      <c r="E668" s="235"/>
      <c r="G668" s="235"/>
      <c r="I668" s="235"/>
      <c r="K668" s="235"/>
      <c r="M668" s="235"/>
      <c r="O668" s="235"/>
      <c r="Q668" s="235"/>
      <c r="S668" s="235"/>
      <c r="U668" s="235"/>
      <c r="W668" s="235"/>
    </row>
    <row r="669" spans="1:23" x14ac:dyDescent="0.35">
      <c r="A669" s="235"/>
      <c r="C669" s="235"/>
      <c r="E669" s="235"/>
      <c r="G669" s="235"/>
      <c r="I669" s="235"/>
      <c r="K669" s="235"/>
      <c r="M669" s="235"/>
      <c r="O669" s="235"/>
      <c r="Q669" s="235"/>
      <c r="S669" s="235"/>
      <c r="U669" s="235"/>
      <c r="W669" s="235"/>
    </row>
    <row r="670" spans="1:23" x14ac:dyDescent="0.35">
      <c r="A670" s="235"/>
      <c r="C670" s="235"/>
      <c r="E670" s="235"/>
      <c r="G670" s="235"/>
      <c r="I670" s="235"/>
      <c r="K670" s="235"/>
      <c r="M670" s="235"/>
      <c r="O670" s="235"/>
      <c r="Q670" s="235"/>
      <c r="S670" s="235"/>
      <c r="U670" s="235"/>
      <c r="W670" s="235"/>
    </row>
    <row r="671" spans="1:23" x14ac:dyDescent="0.35">
      <c r="A671" s="235"/>
      <c r="C671" s="235"/>
      <c r="E671" s="235"/>
      <c r="G671" s="235"/>
      <c r="I671" s="235"/>
      <c r="K671" s="235"/>
      <c r="M671" s="235"/>
      <c r="O671" s="235"/>
      <c r="Q671" s="235"/>
      <c r="S671" s="235"/>
      <c r="U671" s="235"/>
      <c r="W671" s="235"/>
    </row>
    <row r="672" spans="1:23" x14ac:dyDescent="0.35">
      <c r="A672" s="235"/>
      <c r="C672" s="235"/>
      <c r="E672" s="235"/>
      <c r="G672" s="235"/>
      <c r="I672" s="235"/>
      <c r="K672" s="235"/>
      <c r="M672" s="235"/>
      <c r="O672" s="235"/>
      <c r="Q672" s="235"/>
      <c r="S672" s="235"/>
      <c r="U672" s="235"/>
      <c r="W672" s="235"/>
    </row>
    <row r="673" spans="1:23" x14ac:dyDescent="0.35">
      <c r="A673" s="235"/>
      <c r="C673" s="235"/>
      <c r="E673" s="235"/>
      <c r="G673" s="235"/>
      <c r="I673" s="235"/>
      <c r="K673" s="235"/>
      <c r="M673" s="235"/>
      <c r="O673" s="235"/>
      <c r="Q673" s="235"/>
      <c r="S673" s="235"/>
      <c r="U673" s="235"/>
      <c r="W673" s="235"/>
    </row>
    <row r="674" spans="1:23" x14ac:dyDescent="0.35">
      <c r="A674" s="235"/>
      <c r="C674" s="235"/>
      <c r="E674" s="235"/>
      <c r="G674" s="235"/>
      <c r="I674" s="235"/>
      <c r="K674" s="235"/>
      <c r="M674" s="235"/>
      <c r="O674" s="235"/>
      <c r="Q674" s="235"/>
      <c r="S674" s="235"/>
      <c r="U674" s="235"/>
      <c r="W674" s="235"/>
    </row>
    <row r="675" spans="1:23" x14ac:dyDescent="0.35">
      <c r="A675" s="235"/>
      <c r="C675" s="235"/>
      <c r="E675" s="235"/>
      <c r="G675" s="235"/>
      <c r="I675" s="235"/>
      <c r="K675" s="235"/>
      <c r="M675" s="235"/>
      <c r="O675" s="235"/>
      <c r="Q675" s="235"/>
      <c r="S675" s="235"/>
      <c r="U675" s="235"/>
      <c r="W675" s="235"/>
    </row>
    <row r="676" spans="1:23" x14ac:dyDescent="0.35">
      <c r="A676" s="235"/>
      <c r="C676" s="235"/>
      <c r="E676" s="235"/>
      <c r="G676" s="235"/>
      <c r="I676" s="235"/>
      <c r="K676" s="235"/>
      <c r="M676" s="235"/>
      <c r="O676" s="235"/>
      <c r="Q676" s="235"/>
      <c r="S676" s="235"/>
      <c r="U676" s="235"/>
      <c r="W676" s="235"/>
    </row>
    <row r="677" spans="1:23" x14ac:dyDescent="0.35">
      <c r="A677" s="235"/>
      <c r="C677" s="235"/>
      <c r="E677" s="235"/>
      <c r="G677" s="235"/>
      <c r="I677" s="235"/>
      <c r="K677" s="235"/>
      <c r="M677" s="235"/>
      <c r="O677" s="235"/>
      <c r="Q677" s="235"/>
      <c r="S677" s="235"/>
      <c r="U677" s="235"/>
      <c r="W677" s="235"/>
    </row>
    <row r="678" spans="1:23" x14ac:dyDescent="0.35">
      <c r="A678" s="235"/>
      <c r="C678" s="235"/>
      <c r="E678" s="235"/>
      <c r="G678" s="235"/>
      <c r="I678" s="235"/>
      <c r="K678" s="235"/>
      <c r="M678" s="235"/>
      <c r="O678" s="235"/>
      <c r="Q678" s="235"/>
      <c r="S678" s="235"/>
      <c r="U678" s="235"/>
      <c r="W678" s="235"/>
    </row>
    <row r="679" spans="1:23" x14ac:dyDescent="0.35">
      <c r="A679" s="235"/>
      <c r="C679" s="235"/>
      <c r="E679" s="235"/>
      <c r="G679" s="235"/>
      <c r="I679" s="235"/>
      <c r="K679" s="235"/>
      <c r="M679" s="235"/>
      <c r="O679" s="235"/>
      <c r="Q679" s="235"/>
      <c r="S679" s="235"/>
      <c r="U679" s="235"/>
      <c r="W679" s="235"/>
    </row>
    <row r="680" spans="1:23" x14ac:dyDescent="0.35">
      <c r="A680" s="235"/>
      <c r="C680" s="235"/>
      <c r="E680" s="235"/>
      <c r="G680" s="235"/>
      <c r="I680" s="235"/>
      <c r="K680" s="235"/>
      <c r="M680" s="235"/>
      <c r="O680" s="235"/>
      <c r="Q680" s="235"/>
      <c r="S680" s="235"/>
      <c r="U680" s="235"/>
      <c r="W680" s="235"/>
    </row>
    <row r="681" spans="1:23" x14ac:dyDescent="0.35">
      <c r="A681" s="235"/>
      <c r="C681" s="235"/>
      <c r="E681" s="235"/>
      <c r="G681" s="235"/>
      <c r="I681" s="235"/>
      <c r="K681" s="235"/>
      <c r="M681" s="235"/>
      <c r="O681" s="235"/>
      <c r="Q681" s="235"/>
      <c r="S681" s="235"/>
      <c r="U681" s="235"/>
      <c r="W681" s="235"/>
    </row>
    <row r="682" spans="1:23" x14ac:dyDescent="0.35">
      <c r="A682" s="235"/>
      <c r="C682" s="235"/>
      <c r="E682" s="235"/>
      <c r="G682" s="235"/>
      <c r="I682" s="235"/>
      <c r="K682" s="235"/>
      <c r="M682" s="235"/>
      <c r="O682" s="235"/>
      <c r="Q682" s="235"/>
      <c r="S682" s="235"/>
      <c r="U682" s="235"/>
      <c r="W682" s="235"/>
    </row>
    <row r="683" spans="1:23" x14ac:dyDescent="0.35">
      <c r="A683" s="235"/>
      <c r="C683" s="235"/>
      <c r="E683" s="235"/>
      <c r="G683" s="235"/>
      <c r="I683" s="235"/>
      <c r="K683" s="235"/>
      <c r="M683" s="235"/>
      <c r="O683" s="235"/>
      <c r="Q683" s="235"/>
      <c r="S683" s="235"/>
      <c r="U683" s="235"/>
      <c r="W683" s="235"/>
    </row>
    <row r="684" spans="1:23" x14ac:dyDescent="0.35">
      <c r="A684" s="235"/>
      <c r="C684" s="235"/>
      <c r="E684" s="235"/>
      <c r="G684" s="235"/>
      <c r="I684" s="235"/>
      <c r="K684" s="235"/>
      <c r="M684" s="235"/>
      <c r="O684" s="235"/>
      <c r="Q684" s="235"/>
      <c r="S684" s="235"/>
      <c r="U684" s="235"/>
      <c r="W684" s="235"/>
    </row>
    <row r="685" spans="1:23" x14ac:dyDescent="0.35">
      <c r="A685" s="235"/>
      <c r="C685" s="235"/>
      <c r="E685" s="235"/>
      <c r="G685" s="235"/>
      <c r="I685" s="235"/>
      <c r="K685" s="235"/>
      <c r="M685" s="235"/>
      <c r="O685" s="235"/>
      <c r="Q685" s="235"/>
      <c r="S685" s="235"/>
      <c r="U685" s="235"/>
      <c r="W685" s="235"/>
    </row>
    <row r="686" spans="1:23" x14ac:dyDescent="0.35">
      <c r="A686" s="235"/>
      <c r="C686" s="235"/>
      <c r="E686" s="235"/>
      <c r="G686" s="235"/>
      <c r="I686" s="235"/>
      <c r="K686" s="235"/>
      <c r="M686" s="235"/>
      <c r="O686" s="235"/>
      <c r="Q686" s="235"/>
      <c r="S686" s="235"/>
      <c r="U686" s="235"/>
      <c r="W686" s="235"/>
    </row>
    <row r="687" spans="1:23" x14ac:dyDescent="0.35">
      <c r="A687" s="235"/>
      <c r="C687" s="235"/>
      <c r="E687" s="235"/>
      <c r="G687" s="235"/>
      <c r="I687" s="235"/>
      <c r="K687" s="235"/>
      <c r="M687" s="235"/>
      <c r="O687" s="235"/>
      <c r="Q687" s="235"/>
      <c r="S687" s="235"/>
      <c r="U687" s="235"/>
      <c r="W687" s="235"/>
    </row>
    <row r="688" spans="1:23" x14ac:dyDescent="0.35">
      <c r="A688" s="235"/>
      <c r="C688" s="235"/>
      <c r="E688" s="235"/>
      <c r="G688" s="235"/>
      <c r="I688" s="235"/>
      <c r="K688" s="235"/>
      <c r="M688" s="235"/>
      <c r="O688" s="235"/>
      <c r="Q688" s="235"/>
      <c r="S688" s="235"/>
      <c r="U688" s="235"/>
      <c r="W688" s="235"/>
    </row>
    <row r="689" spans="1:23" x14ac:dyDescent="0.35">
      <c r="A689" s="235"/>
      <c r="C689" s="235"/>
      <c r="E689" s="235"/>
      <c r="G689" s="235"/>
      <c r="I689" s="235"/>
      <c r="K689" s="235"/>
      <c r="M689" s="235"/>
      <c r="O689" s="235"/>
      <c r="Q689" s="235"/>
      <c r="S689" s="235"/>
      <c r="U689" s="235"/>
      <c r="W689" s="235"/>
    </row>
    <row r="690" spans="1:23" x14ac:dyDescent="0.35">
      <c r="A690" s="235"/>
      <c r="C690" s="235"/>
      <c r="E690" s="235"/>
      <c r="G690" s="235"/>
      <c r="I690" s="235"/>
      <c r="K690" s="235"/>
      <c r="M690" s="235"/>
      <c r="O690" s="235"/>
      <c r="Q690" s="235"/>
      <c r="S690" s="235"/>
      <c r="U690" s="235"/>
      <c r="W690" s="235"/>
    </row>
    <row r="691" spans="1:23" x14ac:dyDescent="0.35">
      <c r="A691" s="235"/>
      <c r="C691" s="235"/>
      <c r="E691" s="235"/>
      <c r="G691" s="235"/>
      <c r="I691" s="235"/>
      <c r="K691" s="235"/>
      <c r="M691" s="235"/>
      <c r="O691" s="235"/>
      <c r="Q691" s="235"/>
      <c r="S691" s="235"/>
      <c r="U691" s="235"/>
      <c r="W691" s="235"/>
    </row>
    <row r="692" spans="1:23" x14ac:dyDescent="0.35">
      <c r="A692" s="235"/>
      <c r="C692" s="235"/>
      <c r="E692" s="235"/>
      <c r="G692" s="235"/>
      <c r="I692" s="235"/>
      <c r="K692" s="235"/>
      <c r="M692" s="235"/>
      <c r="O692" s="235"/>
      <c r="Q692" s="235"/>
      <c r="S692" s="235"/>
      <c r="U692" s="235"/>
      <c r="W692" s="235"/>
    </row>
    <row r="693" spans="1:23" x14ac:dyDescent="0.35">
      <c r="A693" s="235"/>
      <c r="C693" s="235"/>
      <c r="E693" s="235"/>
      <c r="G693" s="235"/>
      <c r="I693" s="235"/>
      <c r="K693" s="235"/>
      <c r="M693" s="235"/>
      <c r="O693" s="235"/>
      <c r="Q693" s="235"/>
      <c r="S693" s="235"/>
      <c r="U693" s="235"/>
      <c r="W693" s="235"/>
    </row>
    <row r="694" spans="1:23" x14ac:dyDescent="0.35">
      <c r="A694" s="235"/>
      <c r="C694" s="235"/>
      <c r="E694" s="235"/>
      <c r="G694" s="235"/>
      <c r="I694" s="235"/>
      <c r="K694" s="235"/>
      <c r="M694" s="235"/>
      <c r="O694" s="235"/>
      <c r="Q694" s="235"/>
      <c r="S694" s="235"/>
      <c r="U694" s="235"/>
      <c r="W694" s="235"/>
    </row>
    <row r="695" spans="1:23" x14ac:dyDescent="0.35">
      <c r="A695" s="235"/>
      <c r="C695" s="235"/>
      <c r="E695" s="235"/>
      <c r="G695" s="235"/>
      <c r="I695" s="235"/>
      <c r="K695" s="235"/>
      <c r="M695" s="235"/>
      <c r="O695" s="235"/>
      <c r="Q695" s="235"/>
      <c r="S695" s="235"/>
      <c r="U695" s="235"/>
      <c r="W695" s="235"/>
    </row>
    <row r="696" spans="1:23" x14ac:dyDescent="0.35">
      <c r="A696" s="235"/>
      <c r="C696" s="235"/>
      <c r="E696" s="235"/>
      <c r="G696" s="235"/>
      <c r="I696" s="235"/>
      <c r="K696" s="235"/>
      <c r="M696" s="235"/>
      <c r="O696" s="235"/>
      <c r="Q696" s="235"/>
      <c r="S696" s="235"/>
      <c r="U696" s="235"/>
      <c r="W696" s="235"/>
    </row>
    <row r="697" spans="1:23" x14ac:dyDescent="0.35">
      <c r="A697" s="235"/>
      <c r="C697" s="235"/>
      <c r="E697" s="235"/>
      <c r="G697" s="235"/>
      <c r="I697" s="235"/>
      <c r="K697" s="235"/>
      <c r="M697" s="235"/>
      <c r="O697" s="235"/>
      <c r="Q697" s="235"/>
      <c r="S697" s="235"/>
      <c r="U697" s="235"/>
      <c r="W697" s="235"/>
    </row>
    <row r="698" spans="1:23" x14ac:dyDescent="0.35">
      <c r="A698" s="235"/>
      <c r="C698" s="235"/>
      <c r="E698" s="235"/>
      <c r="G698" s="235"/>
      <c r="I698" s="235"/>
      <c r="K698" s="235"/>
      <c r="M698" s="235"/>
      <c r="O698" s="235"/>
      <c r="Q698" s="235"/>
      <c r="S698" s="235"/>
      <c r="U698" s="235"/>
      <c r="W698" s="235"/>
    </row>
    <row r="699" spans="1:23" x14ac:dyDescent="0.35">
      <c r="A699" s="235"/>
      <c r="C699" s="235"/>
      <c r="E699" s="235"/>
      <c r="G699" s="235"/>
      <c r="I699" s="235"/>
      <c r="K699" s="235"/>
      <c r="M699" s="235"/>
      <c r="O699" s="235"/>
      <c r="Q699" s="235"/>
      <c r="S699" s="235"/>
      <c r="U699" s="235"/>
      <c r="W699" s="235"/>
    </row>
    <row r="700" spans="1:23" x14ac:dyDescent="0.35">
      <c r="A700" s="235"/>
      <c r="C700" s="235"/>
      <c r="E700" s="235"/>
      <c r="G700" s="235"/>
      <c r="I700" s="235"/>
      <c r="K700" s="235"/>
      <c r="M700" s="235"/>
      <c r="O700" s="235"/>
      <c r="Q700" s="235"/>
      <c r="S700" s="235"/>
      <c r="U700" s="235"/>
      <c r="W700" s="235"/>
    </row>
    <row r="701" spans="1:23" x14ac:dyDescent="0.35">
      <c r="A701" s="235"/>
      <c r="C701" s="235"/>
      <c r="E701" s="235"/>
      <c r="G701" s="235"/>
      <c r="I701" s="235"/>
      <c r="K701" s="235"/>
      <c r="M701" s="235"/>
      <c r="O701" s="235"/>
      <c r="Q701" s="235"/>
      <c r="S701" s="235"/>
      <c r="U701" s="235"/>
      <c r="W701" s="235"/>
    </row>
    <row r="702" spans="1:23" x14ac:dyDescent="0.35">
      <c r="A702" s="235"/>
      <c r="C702" s="235"/>
      <c r="E702" s="235"/>
      <c r="G702" s="235"/>
      <c r="I702" s="235"/>
      <c r="K702" s="235"/>
      <c r="M702" s="235"/>
      <c r="O702" s="235"/>
      <c r="Q702" s="235"/>
      <c r="S702" s="235"/>
      <c r="U702" s="235"/>
      <c r="W702" s="235"/>
    </row>
    <row r="703" spans="1:23" x14ac:dyDescent="0.35">
      <c r="A703" s="235"/>
      <c r="C703" s="235"/>
      <c r="E703" s="235"/>
      <c r="G703" s="235"/>
      <c r="I703" s="235"/>
      <c r="K703" s="235"/>
      <c r="M703" s="235"/>
      <c r="O703" s="235"/>
      <c r="Q703" s="235"/>
      <c r="S703" s="235"/>
      <c r="U703" s="235"/>
      <c r="W703" s="235"/>
    </row>
    <row r="704" spans="1:23" x14ac:dyDescent="0.35">
      <c r="A704" s="235"/>
      <c r="C704" s="235"/>
      <c r="E704" s="235"/>
      <c r="G704" s="235"/>
      <c r="I704" s="235"/>
      <c r="K704" s="235"/>
      <c r="M704" s="235"/>
      <c r="O704" s="235"/>
      <c r="Q704" s="235"/>
      <c r="S704" s="235"/>
      <c r="U704" s="235"/>
      <c r="W704" s="235"/>
    </row>
    <row r="705" spans="1:23" x14ac:dyDescent="0.35">
      <c r="A705" s="235"/>
      <c r="C705" s="235"/>
      <c r="E705" s="235"/>
      <c r="G705" s="235"/>
      <c r="I705" s="235"/>
      <c r="K705" s="235"/>
      <c r="M705" s="235"/>
      <c r="O705" s="235"/>
      <c r="Q705" s="235"/>
      <c r="S705" s="235"/>
      <c r="U705" s="235"/>
      <c r="W705" s="235"/>
    </row>
    <row r="706" spans="1:23" x14ac:dyDescent="0.35">
      <c r="A706" s="235"/>
      <c r="C706" s="235"/>
      <c r="E706" s="235"/>
      <c r="G706" s="235"/>
      <c r="I706" s="235"/>
      <c r="K706" s="235"/>
      <c r="M706" s="235"/>
      <c r="O706" s="235"/>
      <c r="Q706" s="235"/>
      <c r="S706" s="235"/>
      <c r="U706" s="235"/>
      <c r="W706" s="235"/>
    </row>
    <row r="707" spans="1:23" x14ac:dyDescent="0.35">
      <c r="A707" s="235"/>
      <c r="C707" s="235"/>
      <c r="E707" s="235"/>
      <c r="G707" s="235"/>
      <c r="I707" s="235"/>
      <c r="K707" s="235"/>
      <c r="M707" s="235"/>
      <c r="O707" s="235"/>
      <c r="Q707" s="235"/>
      <c r="S707" s="235"/>
      <c r="U707" s="235"/>
      <c r="W707" s="235"/>
    </row>
    <row r="708" spans="1:23" x14ac:dyDescent="0.35">
      <c r="A708" s="235"/>
      <c r="C708" s="235"/>
      <c r="E708" s="235"/>
      <c r="G708" s="235"/>
      <c r="I708" s="235"/>
      <c r="K708" s="235"/>
      <c r="M708" s="235"/>
      <c r="O708" s="235"/>
      <c r="Q708" s="235"/>
      <c r="S708" s="235"/>
      <c r="U708" s="235"/>
      <c r="W708" s="235"/>
    </row>
    <row r="709" spans="1:23" x14ac:dyDescent="0.35">
      <c r="A709" s="235"/>
      <c r="C709" s="235"/>
      <c r="E709" s="235"/>
      <c r="G709" s="235"/>
      <c r="I709" s="235"/>
      <c r="K709" s="235"/>
      <c r="M709" s="235"/>
      <c r="O709" s="235"/>
      <c r="Q709" s="235"/>
      <c r="S709" s="235"/>
      <c r="U709" s="235"/>
      <c r="W709" s="235"/>
    </row>
    <row r="710" spans="1:23" x14ac:dyDescent="0.35">
      <c r="A710" s="235"/>
      <c r="C710" s="235"/>
      <c r="E710" s="235"/>
      <c r="G710" s="235"/>
      <c r="I710" s="235"/>
      <c r="K710" s="235"/>
      <c r="M710" s="235"/>
      <c r="O710" s="235"/>
      <c r="Q710" s="235"/>
      <c r="S710" s="235"/>
      <c r="U710" s="235"/>
      <c r="W710" s="235"/>
    </row>
    <row r="711" spans="1:23" x14ac:dyDescent="0.35">
      <c r="A711" s="235"/>
      <c r="C711" s="235"/>
      <c r="E711" s="235"/>
      <c r="G711" s="235"/>
      <c r="I711" s="235"/>
      <c r="K711" s="235"/>
      <c r="M711" s="235"/>
      <c r="O711" s="235"/>
      <c r="Q711" s="235"/>
      <c r="S711" s="235"/>
      <c r="U711" s="235"/>
      <c r="W711" s="235"/>
    </row>
    <row r="712" spans="1:23" x14ac:dyDescent="0.35">
      <c r="A712" s="235"/>
      <c r="C712" s="235"/>
      <c r="E712" s="235"/>
      <c r="G712" s="235"/>
      <c r="I712" s="235"/>
      <c r="K712" s="235"/>
      <c r="M712" s="235"/>
      <c r="O712" s="235"/>
      <c r="Q712" s="235"/>
      <c r="S712" s="235"/>
      <c r="U712" s="235"/>
      <c r="W712" s="235"/>
    </row>
    <row r="713" spans="1:23" x14ac:dyDescent="0.35">
      <c r="A713" s="235"/>
      <c r="C713" s="235"/>
      <c r="E713" s="235"/>
      <c r="G713" s="235"/>
      <c r="I713" s="235"/>
      <c r="K713" s="235"/>
      <c r="M713" s="235"/>
      <c r="O713" s="235"/>
      <c r="Q713" s="235"/>
      <c r="S713" s="235"/>
      <c r="U713" s="235"/>
      <c r="W713" s="235"/>
    </row>
    <row r="714" spans="1:23" x14ac:dyDescent="0.35">
      <c r="A714" s="235"/>
      <c r="C714" s="235"/>
      <c r="E714" s="235"/>
      <c r="G714" s="235"/>
      <c r="I714" s="235"/>
      <c r="K714" s="235"/>
      <c r="M714" s="235"/>
      <c r="O714" s="235"/>
      <c r="Q714" s="235"/>
      <c r="S714" s="235"/>
      <c r="U714" s="235"/>
      <c r="W714" s="235"/>
    </row>
    <row r="715" spans="1:23" x14ac:dyDescent="0.35">
      <c r="A715" s="235"/>
      <c r="C715" s="235"/>
      <c r="E715" s="235"/>
      <c r="G715" s="235"/>
      <c r="I715" s="235"/>
      <c r="K715" s="235"/>
      <c r="M715" s="235"/>
      <c r="O715" s="235"/>
      <c r="Q715" s="235"/>
      <c r="S715" s="235"/>
      <c r="U715" s="235"/>
      <c r="W715" s="235"/>
    </row>
    <row r="716" spans="1:23" x14ac:dyDescent="0.35">
      <c r="A716" s="235"/>
      <c r="C716" s="235"/>
      <c r="E716" s="235"/>
      <c r="G716" s="235"/>
      <c r="I716" s="235"/>
      <c r="K716" s="235"/>
      <c r="M716" s="235"/>
      <c r="O716" s="235"/>
      <c r="Q716" s="235"/>
      <c r="S716" s="235"/>
      <c r="U716" s="235"/>
      <c r="W716" s="235"/>
    </row>
    <row r="717" spans="1:23" x14ac:dyDescent="0.35">
      <c r="A717" s="235"/>
      <c r="C717" s="235"/>
      <c r="E717" s="235"/>
      <c r="G717" s="235"/>
      <c r="I717" s="235"/>
      <c r="K717" s="235"/>
      <c r="M717" s="235"/>
      <c r="O717" s="235"/>
      <c r="Q717" s="235"/>
      <c r="S717" s="235"/>
      <c r="U717" s="235"/>
      <c r="W717" s="235"/>
    </row>
    <row r="718" spans="1:23" x14ac:dyDescent="0.35">
      <c r="A718" s="235"/>
      <c r="C718" s="235"/>
      <c r="E718" s="235"/>
      <c r="G718" s="235"/>
      <c r="I718" s="235"/>
      <c r="K718" s="235"/>
      <c r="M718" s="235"/>
      <c r="O718" s="235"/>
      <c r="Q718" s="235"/>
      <c r="S718" s="235"/>
      <c r="U718" s="235"/>
      <c r="W718" s="235"/>
    </row>
    <row r="719" spans="1:23" x14ac:dyDescent="0.35">
      <c r="A719" s="235"/>
      <c r="C719" s="235"/>
      <c r="E719" s="235"/>
      <c r="G719" s="235"/>
      <c r="I719" s="235"/>
      <c r="K719" s="235"/>
      <c r="M719" s="235"/>
      <c r="O719" s="235"/>
      <c r="Q719" s="235"/>
      <c r="S719" s="235"/>
      <c r="U719" s="235"/>
      <c r="W719" s="235"/>
    </row>
    <row r="720" spans="1:23" x14ac:dyDescent="0.35">
      <c r="A720" s="235"/>
      <c r="C720" s="235"/>
      <c r="E720" s="235"/>
      <c r="G720" s="235"/>
      <c r="I720" s="235"/>
      <c r="K720" s="235"/>
      <c r="M720" s="235"/>
      <c r="O720" s="235"/>
      <c r="Q720" s="235"/>
      <c r="S720" s="235"/>
      <c r="U720" s="235"/>
      <c r="W720" s="235"/>
    </row>
    <row r="721" spans="1:23" x14ac:dyDescent="0.35">
      <c r="A721" s="235"/>
      <c r="C721" s="235"/>
      <c r="E721" s="235"/>
      <c r="G721" s="235"/>
      <c r="I721" s="235"/>
      <c r="K721" s="235"/>
      <c r="M721" s="235"/>
      <c r="O721" s="235"/>
      <c r="Q721" s="235"/>
      <c r="S721" s="235"/>
      <c r="U721" s="235"/>
      <c r="W721" s="235"/>
    </row>
    <row r="722" spans="1:23" x14ac:dyDescent="0.35">
      <c r="A722" s="235"/>
      <c r="C722" s="235"/>
      <c r="E722" s="235"/>
      <c r="G722" s="235"/>
      <c r="I722" s="235"/>
      <c r="K722" s="235"/>
      <c r="M722" s="235"/>
      <c r="O722" s="235"/>
      <c r="Q722" s="235"/>
      <c r="S722" s="235"/>
      <c r="U722" s="235"/>
      <c r="W722" s="235"/>
    </row>
    <row r="723" spans="1:23" x14ac:dyDescent="0.35">
      <c r="A723" s="235"/>
      <c r="C723" s="235"/>
      <c r="E723" s="235"/>
      <c r="G723" s="235"/>
      <c r="I723" s="235"/>
      <c r="K723" s="235"/>
      <c r="M723" s="235"/>
      <c r="O723" s="235"/>
      <c r="Q723" s="235"/>
      <c r="S723" s="235"/>
      <c r="U723" s="235"/>
      <c r="W723" s="235"/>
    </row>
    <row r="724" spans="1:23" x14ac:dyDescent="0.35">
      <c r="A724" s="235"/>
      <c r="C724" s="235"/>
      <c r="E724" s="235"/>
      <c r="G724" s="235"/>
      <c r="I724" s="235"/>
      <c r="K724" s="235"/>
      <c r="M724" s="235"/>
      <c r="O724" s="235"/>
      <c r="Q724" s="235"/>
      <c r="S724" s="235"/>
      <c r="U724" s="235"/>
      <c r="W724" s="235"/>
    </row>
    <row r="725" spans="1:23" x14ac:dyDescent="0.35">
      <c r="A725" s="235"/>
      <c r="C725" s="235"/>
      <c r="E725" s="235"/>
      <c r="G725" s="235"/>
      <c r="I725" s="235"/>
      <c r="K725" s="235"/>
      <c r="M725" s="235"/>
      <c r="O725" s="235"/>
      <c r="Q725" s="235"/>
      <c r="S725" s="235"/>
      <c r="U725" s="235"/>
      <c r="W725" s="235"/>
    </row>
    <row r="726" spans="1:23" x14ac:dyDescent="0.35">
      <c r="A726" s="235"/>
      <c r="C726" s="235"/>
      <c r="E726" s="235"/>
      <c r="G726" s="235"/>
      <c r="I726" s="235"/>
      <c r="K726" s="235"/>
      <c r="M726" s="235"/>
      <c r="O726" s="235"/>
      <c r="Q726" s="235"/>
      <c r="S726" s="235"/>
      <c r="U726" s="235"/>
      <c r="W726" s="235"/>
    </row>
    <row r="727" spans="1:23" x14ac:dyDescent="0.35">
      <c r="A727" s="235"/>
      <c r="C727" s="235"/>
      <c r="E727" s="235"/>
      <c r="G727" s="235"/>
      <c r="I727" s="235"/>
      <c r="K727" s="235"/>
      <c r="M727" s="235"/>
      <c r="O727" s="235"/>
      <c r="Q727" s="235"/>
      <c r="S727" s="235"/>
      <c r="U727" s="235"/>
      <c r="W727" s="235"/>
    </row>
    <row r="728" spans="1:23" x14ac:dyDescent="0.35">
      <c r="A728" s="235"/>
      <c r="C728" s="235"/>
      <c r="E728" s="235"/>
      <c r="G728" s="235"/>
      <c r="I728" s="235"/>
      <c r="K728" s="235"/>
      <c r="M728" s="235"/>
      <c r="O728" s="235"/>
      <c r="Q728" s="235"/>
      <c r="S728" s="235"/>
      <c r="U728" s="235"/>
      <c r="W728" s="235"/>
    </row>
    <row r="729" spans="1:23" x14ac:dyDescent="0.35">
      <c r="A729" s="235"/>
      <c r="C729" s="235"/>
      <c r="E729" s="235"/>
      <c r="G729" s="235"/>
      <c r="I729" s="235"/>
      <c r="K729" s="235"/>
      <c r="M729" s="235"/>
      <c r="O729" s="235"/>
      <c r="Q729" s="235"/>
      <c r="S729" s="235"/>
      <c r="U729" s="235"/>
      <c r="W729" s="235"/>
    </row>
    <row r="730" spans="1:23" x14ac:dyDescent="0.35">
      <c r="A730" s="235"/>
      <c r="C730" s="235"/>
      <c r="E730" s="235"/>
      <c r="G730" s="235"/>
      <c r="I730" s="235"/>
      <c r="K730" s="235"/>
      <c r="M730" s="235"/>
      <c r="O730" s="235"/>
      <c r="Q730" s="235"/>
      <c r="S730" s="235"/>
      <c r="U730" s="235"/>
      <c r="W730" s="235"/>
    </row>
    <row r="731" spans="1:23" x14ac:dyDescent="0.35">
      <c r="A731" s="235"/>
      <c r="C731" s="235"/>
      <c r="E731" s="235"/>
      <c r="G731" s="235"/>
      <c r="I731" s="235"/>
      <c r="K731" s="235"/>
      <c r="M731" s="235"/>
      <c r="O731" s="235"/>
      <c r="Q731" s="235"/>
      <c r="S731" s="235"/>
      <c r="U731" s="235"/>
      <c r="W731" s="235"/>
    </row>
    <row r="732" spans="1:23" x14ac:dyDescent="0.35">
      <c r="A732" s="235"/>
      <c r="C732" s="235"/>
      <c r="E732" s="235"/>
      <c r="G732" s="235"/>
      <c r="I732" s="235"/>
      <c r="K732" s="235"/>
      <c r="M732" s="235"/>
      <c r="O732" s="235"/>
      <c r="Q732" s="235"/>
      <c r="S732" s="235"/>
      <c r="U732" s="235"/>
      <c r="W732" s="235"/>
    </row>
    <row r="733" spans="1:23" x14ac:dyDescent="0.35">
      <c r="A733" s="235"/>
      <c r="C733" s="235"/>
      <c r="E733" s="235"/>
      <c r="G733" s="235"/>
      <c r="I733" s="235"/>
      <c r="K733" s="235"/>
      <c r="M733" s="235"/>
      <c r="O733" s="235"/>
      <c r="Q733" s="235"/>
      <c r="S733" s="235"/>
      <c r="U733" s="235"/>
      <c r="W733" s="235"/>
    </row>
    <row r="734" spans="1:23" x14ac:dyDescent="0.35">
      <c r="A734" s="235"/>
      <c r="C734" s="235"/>
      <c r="E734" s="235"/>
      <c r="G734" s="235"/>
      <c r="I734" s="235"/>
      <c r="K734" s="235"/>
      <c r="M734" s="235"/>
      <c r="O734" s="235"/>
      <c r="Q734" s="235"/>
      <c r="S734" s="235"/>
      <c r="U734" s="235"/>
      <c r="W734" s="235"/>
    </row>
    <row r="735" spans="1:23" x14ac:dyDescent="0.35">
      <c r="A735" s="235"/>
      <c r="C735" s="235"/>
      <c r="E735" s="235"/>
      <c r="G735" s="235"/>
      <c r="I735" s="235"/>
      <c r="K735" s="235"/>
      <c r="M735" s="235"/>
      <c r="O735" s="235"/>
      <c r="Q735" s="235"/>
      <c r="S735" s="235"/>
      <c r="U735" s="235"/>
      <c r="W735" s="235"/>
    </row>
    <row r="736" spans="1:23" x14ac:dyDescent="0.35">
      <c r="A736" s="235"/>
      <c r="C736" s="235"/>
      <c r="E736" s="235"/>
      <c r="G736" s="235"/>
      <c r="I736" s="235"/>
      <c r="K736" s="235"/>
      <c r="M736" s="235"/>
      <c r="O736" s="235"/>
      <c r="Q736" s="235"/>
      <c r="S736" s="235"/>
      <c r="U736" s="235"/>
      <c r="W736" s="235"/>
    </row>
    <row r="737" spans="1:23" x14ac:dyDescent="0.35">
      <c r="A737" s="235"/>
      <c r="C737" s="235"/>
      <c r="E737" s="235"/>
      <c r="G737" s="235"/>
      <c r="I737" s="235"/>
      <c r="K737" s="235"/>
      <c r="M737" s="235"/>
      <c r="O737" s="235"/>
      <c r="Q737" s="235"/>
      <c r="S737" s="235"/>
      <c r="U737" s="235"/>
      <c r="W737" s="235"/>
    </row>
    <row r="738" spans="1:23" x14ac:dyDescent="0.35">
      <c r="A738" s="235"/>
      <c r="C738" s="235"/>
      <c r="E738" s="235"/>
      <c r="G738" s="235"/>
      <c r="I738" s="235"/>
      <c r="K738" s="235"/>
      <c r="M738" s="235"/>
      <c r="O738" s="235"/>
      <c r="Q738" s="235"/>
      <c r="S738" s="235"/>
      <c r="U738" s="235"/>
      <c r="W738" s="235"/>
    </row>
    <row r="739" spans="1:23" x14ac:dyDescent="0.35">
      <c r="A739" s="235"/>
      <c r="C739" s="235"/>
      <c r="E739" s="235"/>
      <c r="G739" s="235"/>
      <c r="I739" s="235"/>
      <c r="K739" s="235"/>
      <c r="M739" s="235"/>
      <c r="O739" s="235"/>
      <c r="Q739" s="235"/>
      <c r="S739" s="235"/>
      <c r="U739" s="235"/>
      <c r="W739" s="235"/>
    </row>
    <row r="740" spans="1:23" x14ac:dyDescent="0.35">
      <c r="A740" s="235"/>
      <c r="C740" s="235"/>
      <c r="E740" s="235"/>
      <c r="G740" s="235"/>
      <c r="I740" s="235"/>
      <c r="K740" s="235"/>
      <c r="M740" s="235"/>
      <c r="O740" s="235"/>
      <c r="Q740" s="235"/>
      <c r="S740" s="235"/>
      <c r="U740" s="235"/>
      <c r="W740" s="235"/>
    </row>
    <row r="741" spans="1:23" x14ac:dyDescent="0.35">
      <c r="A741" s="235"/>
      <c r="C741" s="235"/>
      <c r="E741" s="235"/>
      <c r="G741" s="235"/>
      <c r="I741" s="235"/>
      <c r="K741" s="235"/>
      <c r="M741" s="235"/>
      <c r="O741" s="235"/>
      <c r="Q741" s="235"/>
      <c r="S741" s="235"/>
      <c r="U741" s="235"/>
      <c r="W741" s="235"/>
    </row>
    <row r="742" spans="1:23" x14ac:dyDescent="0.35">
      <c r="A742" s="235"/>
      <c r="C742" s="235"/>
      <c r="E742" s="235"/>
      <c r="G742" s="235"/>
      <c r="I742" s="235"/>
      <c r="K742" s="235"/>
      <c r="M742" s="235"/>
      <c r="O742" s="235"/>
      <c r="Q742" s="235"/>
      <c r="S742" s="235"/>
      <c r="U742" s="235"/>
      <c r="W742" s="235"/>
    </row>
    <row r="743" spans="1:23" x14ac:dyDescent="0.35">
      <c r="A743" s="235"/>
      <c r="C743" s="235"/>
      <c r="E743" s="235"/>
      <c r="G743" s="235"/>
      <c r="I743" s="235"/>
      <c r="K743" s="235"/>
      <c r="M743" s="235"/>
      <c r="O743" s="235"/>
      <c r="Q743" s="235"/>
      <c r="S743" s="235"/>
      <c r="U743" s="235"/>
      <c r="W743" s="235"/>
    </row>
    <row r="744" spans="1:23" x14ac:dyDescent="0.35">
      <c r="A744" s="235"/>
      <c r="C744" s="235"/>
      <c r="E744" s="235"/>
      <c r="G744" s="235"/>
      <c r="I744" s="235"/>
      <c r="K744" s="235"/>
      <c r="M744" s="235"/>
      <c r="O744" s="235"/>
      <c r="Q744" s="235"/>
      <c r="S744" s="235"/>
      <c r="U744" s="235"/>
      <c r="W744" s="235"/>
    </row>
    <row r="745" spans="1:23" x14ac:dyDescent="0.35">
      <c r="A745" s="235"/>
      <c r="C745" s="235"/>
      <c r="E745" s="235"/>
      <c r="G745" s="235"/>
      <c r="I745" s="235"/>
      <c r="K745" s="235"/>
      <c r="M745" s="235"/>
      <c r="O745" s="235"/>
      <c r="Q745" s="235"/>
      <c r="S745" s="235"/>
      <c r="U745" s="235"/>
      <c r="W745" s="235"/>
    </row>
    <row r="746" spans="1:23" x14ac:dyDescent="0.35">
      <c r="A746" s="235"/>
      <c r="C746" s="235"/>
      <c r="E746" s="235"/>
      <c r="G746" s="235"/>
      <c r="I746" s="235"/>
      <c r="K746" s="235"/>
      <c r="M746" s="235"/>
      <c r="O746" s="235"/>
      <c r="Q746" s="235"/>
      <c r="S746" s="235"/>
      <c r="U746" s="235"/>
      <c r="W746" s="235"/>
    </row>
    <row r="747" spans="1:23" x14ac:dyDescent="0.35">
      <c r="A747" s="235"/>
      <c r="C747" s="235"/>
      <c r="E747" s="235"/>
      <c r="G747" s="235"/>
      <c r="I747" s="235"/>
      <c r="K747" s="235"/>
      <c r="M747" s="235"/>
      <c r="O747" s="235"/>
      <c r="Q747" s="235"/>
      <c r="S747" s="235"/>
      <c r="U747" s="235"/>
      <c r="W747" s="235"/>
    </row>
    <row r="748" spans="1:23" x14ac:dyDescent="0.35">
      <c r="A748" s="235"/>
      <c r="C748" s="235"/>
      <c r="E748" s="235"/>
      <c r="G748" s="235"/>
      <c r="I748" s="235"/>
      <c r="K748" s="235"/>
      <c r="M748" s="235"/>
      <c r="O748" s="235"/>
      <c r="Q748" s="235"/>
      <c r="S748" s="235"/>
      <c r="U748" s="235"/>
      <c r="W748" s="235"/>
    </row>
    <row r="749" spans="1:23" x14ac:dyDescent="0.35">
      <c r="A749" s="235"/>
      <c r="C749" s="235"/>
      <c r="E749" s="235"/>
      <c r="G749" s="235"/>
      <c r="I749" s="235"/>
      <c r="K749" s="235"/>
      <c r="M749" s="235"/>
      <c r="O749" s="235"/>
      <c r="Q749" s="235"/>
      <c r="S749" s="235"/>
      <c r="U749" s="235"/>
      <c r="W749" s="235"/>
    </row>
    <row r="750" spans="1:23" x14ac:dyDescent="0.35">
      <c r="A750" s="235"/>
      <c r="C750" s="235"/>
      <c r="E750" s="235"/>
      <c r="G750" s="235"/>
      <c r="I750" s="235"/>
      <c r="K750" s="235"/>
      <c r="M750" s="235"/>
      <c r="O750" s="235"/>
      <c r="Q750" s="235"/>
      <c r="S750" s="235"/>
      <c r="U750" s="235"/>
      <c r="W750" s="235"/>
    </row>
    <row r="751" spans="1:23" x14ac:dyDescent="0.35">
      <c r="A751" s="235"/>
      <c r="C751" s="235"/>
      <c r="E751" s="235"/>
      <c r="G751" s="235"/>
      <c r="I751" s="235"/>
      <c r="K751" s="235"/>
      <c r="M751" s="235"/>
      <c r="O751" s="235"/>
      <c r="Q751" s="235"/>
      <c r="S751" s="235"/>
      <c r="U751" s="235"/>
      <c r="W751" s="235"/>
    </row>
    <row r="752" spans="1:23" x14ac:dyDescent="0.35">
      <c r="A752" s="235"/>
      <c r="C752" s="235"/>
      <c r="E752" s="235"/>
      <c r="G752" s="235"/>
      <c r="I752" s="235"/>
      <c r="K752" s="235"/>
      <c r="M752" s="235"/>
      <c r="O752" s="235"/>
      <c r="Q752" s="235"/>
      <c r="S752" s="235"/>
      <c r="U752" s="235"/>
      <c r="W752" s="235"/>
    </row>
    <row r="753" spans="1:23" x14ac:dyDescent="0.35">
      <c r="A753" s="235"/>
      <c r="C753" s="235"/>
      <c r="E753" s="235"/>
      <c r="G753" s="235"/>
      <c r="I753" s="235"/>
      <c r="K753" s="235"/>
      <c r="M753" s="235"/>
      <c r="O753" s="235"/>
      <c r="Q753" s="235"/>
      <c r="S753" s="235"/>
      <c r="U753" s="235"/>
      <c r="W753" s="235"/>
    </row>
    <row r="754" spans="1:23" x14ac:dyDescent="0.35">
      <c r="A754" s="235"/>
      <c r="C754" s="235"/>
      <c r="E754" s="235"/>
      <c r="G754" s="235"/>
      <c r="I754" s="235"/>
      <c r="K754" s="235"/>
      <c r="M754" s="235"/>
      <c r="O754" s="235"/>
      <c r="Q754" s="235"/>
      <c r="S754" s="235"/>
      <c r="U754" s="235"/>
      <c r="W754" s="235"/>
    </row>
    <row r="755" spans="1:23" x14ac:dyDescent="0.35">
      <c r="A755" s="235"/>
      <c r="C755" s="235"/>
      <c r="E755" s="235"/>
      <c r="G755" s="235"/>
      <c r="I755" s="235"/>
      <c r="K755" s="235"/>
      <c r="M755" s="235"/>
      <c r="O755" s="235"/>
      <c r="Q755" s="235"/>
      <c r="S755" s="235"/>
      <c r="U755" s="235"/>
      <c r="W755" s="235"/>
    </row>
    <row r="756" spans="1:23" x14ac:dyDescent="0.35">
      <c r="A756" s="235"/>
      <c r="C756" s="235"/>
      <c r="E756" s="235"/>
      <c r="G756" s="235"/>
      <c r="I756" s="235"/>
      <c r="K756" s="235"/>
      <c r="M756" s="235"/>
      <c r="O756" s="235"/>
      <c r="Q756" s="235"/>
      <c r="S756" s="235"/>
      <c r="U756" s="235"/>
      <c r="W756" s="235"/>
    </row>
    <row r="757" spans="1:23" x14ac:dyDescent="0.35">
      <c r="A757" s="235"/>
      <c r="C757" s="235"/>
      <c r="E757" s="235"/>
      <c r="G757" s="235"/>
      <c r="I757" s="235"/>
      <c r="K757" s="235"/>
      <c r="M757" s="235"/>
      <c r="O757" s="235"/>
      <c r="Q757" s="235"/>
      <c r="S757" s="235"/>
      <c r="U757" s="235"/>
      <c r="W757" s="235"/>
    </row>
    <row r="758" spans="1:23" x14ac:dyDescent="0.35">
      <c r="A758" s="235"/>
      <c r="C758" s="235"/>
      <c r="E758" s="235"/>
      <c r="G758" s="235"/>
      <c r="I758" s="235"/>
      <c r="K758" s="235"/>
      <c r="M758" s="235"/>
      <c r="O758" s="235"/>
      <c r="Q758" s="235"/>
      <c r="S758" s="235"/>
      <c r="U758" s="235"/>
      <c r="W758" s="235"/>
    </row>
    <row r="759" spans="1:23" x14ac:dyDescent="0.35">
      <c r="A759" s="235"/>
      <c r="C759" s="235"/>
      <c r="E759" s="235"/>
      <c r="G759" s="235"/>
      <c r="I759" s="235"/>
      <c r="K759" s="235"/>
      <c r="M759" s="235"/>
      <c r="O759" s="235"/>
      <c r="Q759" s="235"/>
      <c r="S759" s="235"/>
      <c r="U759" s="235"/>
      <c r="W759" s="235"/>
    </row>
    <row r="760" spans="1:23" x14ac:dyDescent="0.35">
      <c r="A760" s="235"/>
      <c r="C760" s="235"/>
      <c r="E760" s="235"/>
      <c r="G760" s="235"/>
      <c r="I760" s="235"/>
      <c r="K760" s="235"/>
      <c r="M760" s="235"/>
      <c r="O760" s="235"/>
      <c r="Q760" s="235"/>
      <c r="S760" s="235"/>
      <c r="U760" s="235"/>
      <c r="W760" s="235"/>
    </row>
    <row r="761" spans="1:23" x14ac:dyDescent="0.35">
      <c r="A761" s="235"/>
      <c r="C761" s="235"/>
      <c r="E761" s="235"/>
      <c r="G761" s="235"/>
      <c r="I761" s="235"/>
      <c r="K761" s="235"/>
      <c r="M761" s="235"/>
      <c r="O761" s="235"/>
      <c r="Q761" s="235"/>
      <c r="S761" s="235"/>
      <c r="U761" s="235"/>
      <c r="W761" s="235"/>
    </row>
    <row r="762" spans="1:23" x14ac:dyDescent="0.35">
      <c r="A762" s="235"/>
      <c r="C762" s="235"/>
      <c r="E762" s="235"/>
      <c r="G762" s="235"/>
      <c r="I762" s="235"/>
      <c r="K762" s="235"/>
      <c r="M762" s="235"/>
      <c r="O762" s="235"/>
      <c r="Q762" s="235"/>
      <c r="S762" s="235"/>
      <c r="U762" s="235"/>
      <c r="W762" s="235"/>
    </row>
    <row r="763" spans="1:23" x14ac:dyDescent="0.35">
      <c r="A763" s="235"/>
      <c r="C763" s="235"/>
      <c r="E763" s="235"/>
      <c r="G763" s="235"/>
      <c r="I763" s="235"/>
      <c r="K763" s="235"/>
      <c r="M763" s="235"/>
      <c r="O763" s="235"/>
      <c r="Q763" s="235"/>
      <c r="S763" s="235"/>
      <c r="U763" s="235"/>
      <c r="W763" s="235"/>
    </row>
    <row r="764" spans="1:23" x14ac:dyDescent="0.35">
      <c r="A764" s="235"/>
      <c r="C764" s="235"/>
      <c r="E764" s="235"/>
      <c r="G764" s="235"/>
      <c r="I764" s="235"/>
      <c r="K764" s="235"/>
      <c r="M764" s="235"/>
      <c r="O764" s="235"/>
      <c r="Q764" s="235"/>
      <c r="S764" s="235"/>
      <c r="U764" s="235"/>
      <c r="W764" s="235"/>
    </row>
    <row r="765" spans="1:23" x14ac:dyDescent="0.35">
      <c r="A765" s="235"/>
      <c r="C765" s="235"/>
      <c r="E765" s="235"/>
      <c r="G765" s="235"/>
      <c r="I765" s="235"/>
      <c r="K765" s="235"/>
      <c r="M765" s="235"/>
      <c r="O765" s="235"/>
      <c r="Q765" s="235"/>
      <c r="S765" s="235"/>
      <c r="U765" s="235"/>
      <c r="W765" s="235"/>
    </row>
    <row r="766" spans="1:23" x14ac:dyDescent="0.35">
      <c r="A766" s="235"/>
      <c r="C766" s="235"/>
      <c r="E766" s="235"/>
      <c r="G766" s="235"/>
      <c r="I766" s="235"/>
      <c r="K766" s="235"/>
      <c r="M766" s="235"/>
      <c r="O766" s="235"/>
      <c r="Q766" s="235"/>
      <c r="S766" s="235"/>
      <c r="U766" s="235"/>
      <c r="W766" s="235"/>
    </row>
    <row r="767" spans="1:23" x14ac:dyDescent="0.35">
      <c r="A767" s="235"/>
      <c r="C767" s="235"/>
      <c r="E767" s="235"/>
      <c r="G767" s="235"/>
      <c r="I767" s="235"/>
      <c r="K767" s="235"/>
      <c r="M767" s="235"/>
      <c r="O767" s="235"/>
      <c r="Q767" s="235"/>
      <c r="S767" s="235"/>
      <c r="U767" s="235"/>
      <c r="W767" s="235"/>
    </row>
    <row r="768" spans="1:23" x14ac:dyDescent="0.35">
      <c r="A768" s="235"/>
      <c r="C768" s="235"/>
      <c r="E768" s="235"/>
      <c r="G768" s="235"/>
      <c r="I768" s="235"/>
      <c r="K768" s="235"/>
      <c r="M768" s="235"/>
      <c r="O768" s="235"/>
      <c r="Q768" s="235"/>
      <c r="S768" s="235"/>
      <c r="U768" s="235"/>
      <c r="W768" s="235"/>
    </row>
    <row r="769" spans="1:23" x14ac:dyDescent="0.35">
      <c r="A769" s="235"/>
      <c r="C769" s="235"/>
      <c r="E769" s="235"/>
      <c r="G769" s="235"/>
      <c r="I769" s="235"/>
      <c r="K769" s="235"/>
      <c r="M769" s="235"/>
      <c r="O769" s="235"/>
      <c r="Q769" s="235"/>
      <c r="S769" s="235"/>
      <c r="U769" s="235"/>
      <c r="W769" s="235"/>
    </row>
    <row r="770" spans="1:23" x14ac:dyDescent="0.35">
      <c r="A770" s="235"/>
      <c r="C770" s="235"/>
      <c r="E770" s="235"/>
      <c r="G770" s="235"/>
      <c r="I770" s="235"/>
      <c r="K770" s="235"/>
      <c r="M770" s="235"/>
      <c r="O770" s="235"/>
      <c r="Q770" s="235"/>
      <c r="S770" s="235"/>
      <c r="U770" s="235"/>
      <c r="W770" s="235"/>
    </row>
    <row r="771" spans="1:23" x14ac:dyDescent="0.35">
      <c r="A771" s="235"/>
      <c r="C771" s="235"/>
      <c r="E771" s="235"/>
      <c r="G771" s="235"/>
      <c r="I771" s="235"/>
      <c r="K771" s="235"/>
      <c r="M771" s="235"/>
      <c r="O771" s="235"/>
      <c r="Q771" s="235"/>
      <c r="S771" s="235"/>
      <c r="U771" s="235"/>
      <c r="W771" s="235"/>
    </row>
    <row r="772" spans="1:23" x14ac:dyDescent="0.35">
      <c r="A772" s="235"/>
      <c r="C772" s="235"/>
      <c r="E772" s="235"/>
      <c r="G772" s="235"/>
      <c r="I772" s="235"/>
      <c r="K772" s="235"/>
      <c r="M772" s="235"/>
      <c r="O772" s="235"/>
      <c r="Q772" s="235"/>
      <c r="S772" s="235"/>
      <c r="U772" s="235"/>
      <c r="W772" s="235"/>
    </row>
    <row r="773" spans="1:23" x14ac:dyDescent="0.35">
      <c r="A773" s="235"/>
      <c r="C773" s="235"/>
      <c r="E773" s="235"/>
      <c r="G773" s="235"/>
      <c r="I773" s="235"/>
      <c r="K773" s="235"/>
      <c r="M773" s="235"/>
      <c r="O773" s="235"/>
      <c r="Q773" s="235"/>
      <c r="S773" s="235"/>
      <c r="U773" s="235"/>
      <c r="W773" s="235"/>
    </row>
    <row r="774" spans="1:23" x14ac:dyDescent="0.35">
      <c r="A774" s="235"/>
      <c r="C774" s="235"/>
      <c r="E774" s="235"/>
      <c r="G774" s="235"/>
      <c r="I774" s="235"/>
      <c r="K774" s="235"/>
      <c r="M774" s="235"/>
      <c r="O774" s="235"/>
      <c r="Q774" s="235"/>
      <c r="S774" s="235"/>
      <c r="U774" s="235"/>
      <c r="W774" s="235"/>
    </row>
    <row r="775" spans="1:23" x14ac:dyDescent="0.35">
      <c r="A775" s="235"/>
      <c r="C775" s="235"/>
      <c r="E775" s="235"/>
      <c r="G775" s="235"/>
      <c r="I775" s="235"/>
      <c r="K775" s="235"/>
      <c r="M775" s="235"/>
      <c r="O775" s="235"/>
      <c r="Q775" s="235"/>
      <c r="S775" s="235"/>
      <c r="U775" s="235"/>
      <c r="W775" s="235"/>
    </row>
    <row r="776" spans="1:23" x14ac:dyDescent="0.35">
      <c r="A776" s="235"/>
      <c r="C776" s="235"/>
      <c r="E776" s="235"/>
      <c r="G776" s="235"/>
      <c r="I776" s="235"/>
      <c r="K776" s="235"/>
      <c r="M776" s="235"/>
      <c r="O776" s="235"/>
      <c r="Q776" s="235"/>
      <c r="S776" s="235"/>
      <c r="U776" s="235"/>
      <c r="W776" s="235"/>
    </row>
    <row r="777" spans="1:23" x14ac:dyDescent="0.35">
      <c r="A777" s="235"/>
      <c r="C777" s="235"/>
      <c r="E777" s="235"/>
      <c r="G777" s="235"/>
      <c r="I777" s="235"/>
      <c r="K777" s="235"/>
      <c r="M777" s="235"/>
      <c r="O777" s="235"/>
      <c r="Q777" s="235"/>
      <c r="S777" s="235"/>
      <c r="U777" s="235"/>
      <c r="W777" s="235"/>
    </row>
    <row r="778" spans="1:23" x14ac:dyDescent="0.35">
      <c r="A778" s="235"/>
      <c r="C778" s="235"/>
      <c r="E778" s="235"/>
      <c r="G778" s="235"/>
      <c r="I778" s="235"/>
      <c r="K778" s="235"/>
      <c r="M778" s="235"/>
      <c r="O778" s="235"/>
      <c r="Q778" s="235"/>
      <c r="S778" s="235"/>
      <c r="U778" s="235"/>
      <c r="W778" s="235"/>
    </row>
    <row r="779" spans="1:23" x14ac:dyDescent="0.35">
      <c r="A779" s="235"/>
      <c r="C779" s="235"/>
      <c r="E779" s="235"/>
      <c r="G779" s="235"/>
      <c r="I779" s="235"/>
      <c r="K779" s="235"/>
      <c r="M779" s="235"/>
      <c r="O779" s="235"/>
      <c r="Q779" s="235"/>
      <c r="S779" s="235"/>
      <c r="U779" s="235"/>
      <c r="W779" s="235"/>
    </row>
    <row r="780" spans="1:23" x14ac:dyDescent="0.35">
      <c r="A780" s="235"/>
      <c r="C780" s="235"/>
      <c r="E780" s="235"/>
      <c r="G780" s="235"/>
      <c r="I780" s="235"/>
      <c r="K780" s="235"/>
      <c r="M780" s="235"/>
      <c r="O780" s="235"/>
      <c r="Q780" s="235"/>
      <c r="S780" s="235"/>
      <c r="U780" s="235"/>
      <c r="W780" s="235"/>
    </row>
    <row r="781" spans="1:23" x14ac:dyDescent="0.35">
      <c r="A781" s="235"/>
      <c r="C781" s="235"/>
      <c r="E781" s="235"/>
      <c r="G781" s="235"/>
      <c r="I781" s="235"/>
      <c r="K781" s="235"/>
      <c r="M781" s="235"/>
      <c r="O781" s="235"/>
      <c r="Q781" s="235"/>
      <c r="S781" s="235"/>
      <c r="U781" s="235"/>
      <c r="W781" s="235"/>
    </row>
    <row r="782" spans="1:23" x14ac:dyDescent="0.35">
      <c r="A782" s="235"/>
      <c r="C782" s="235"/>
      <c r="E782" s="235"/>
      <c r="G782" s="235"/>
      <c r="I782" s="235"/>
      <c r="K782" s="235"/>
      <c r="M782" s="235"/>
      <c r="O782" s="235"/>
      <c r="Q782" s="235"/>
      <c r="S782" s="235"/>
      <c r="U782" s="235"/>
      <c r="W782" s="235"/>
    </row>
    <row r="783" spans="1:23" x14ac:dyDescent="0.35">
      <c r="A783" s="235"/>
      <c r="C783" s="235"/>
      <c r="E783" s="235"/>
      <c r="G783" s="235"/>
      <c r="I783" s="235"/>
      <c r="K783" s="235"/>
      <c r="M783" s="235"/>
      <c r="O783" s="235"/>
      <c r="Q783" s="235"/>
      <c r="S783" s="235"/>
      <c r="U783" s="235"/>
      <c r="W783" s="235"/>
    </row>
    <row r="784" spans="1:23" x14ac:dyDescent="0.35">
      <c r="A784" s="235"/>
      <c r="C784" s="235"/>
      <c r="E784" s="235"/>
      <c r="G784" s="235"/>
      <c r="I784" s="235"/>
      <c r="K784" s="235"/>
      <c r="M784" s="235"/>
      <c r="O784" s="235"/>
      <c r="Q784" s="235"/>
      <c r="S784" s="235"/>
      <c r="U784" s="235"/>
      <c r="W784" s="235"/>
    </row>
    <row r="785" spans="1:23" x14ac:dyDescent="0.35">
      <c r="A785" s="235"/>
      <c r="C785" s="235"/>
      <c r="E785" s="235"/>
      <c r="G785" s="235"/>
      <c r="I785" s="235"/>
      <c r="K785" s="235"/>
      <c r="M785" s="235"/>
      <c r="O785" s="235"/>
      <c r="Q785" s="235"/>
      <c r="S785" s="235"/>
      <c r="U785" s="235"/>
      <c r="W785" s="235"/>
    </row>
    <row r="786" spans="1:23" x14ac:dyDescent="0.35">
      <c r="A786" s="235"/>
      <c r="C786" s="235"/>
      <c r="E786" s="235"/>
      <c r="G786" s="235"/>
      <c r="I786" s="235"/>
      <c r="K786" s="235"/>
      <c r="M786" s="235"/>
      <c r="O786" s="235"/>
      <c r="Q786" s="235"/>
      <c r="S786" s="235"/>
      <c r="U786" s="235"/>
      <c r="W786" s="235"/>
    </row>
    <row r="787" spans="1:23" x14ac:dyDescent="0.35">
      <c r="A787" s="235"/>
      <c r="C787" s="235"/>
      <c r="E787" s="235"/>
      <c r="G787" s="235"/>
      <c r="I787" s="235"/>
      <c r="K787" s="235"/>
      <c r="M787" s="235"/>
      <c r="O787" s="235"/>
      <c r="Q787" s="235"/>
      <c r="S787" s="235"/>
      <c r="U787" s="235"/>
      <c r="W787" s="235"/>
    </row>
    <row r="788" spans="1:23" x14ac:dyDescent="0.35">
      <c r="A788" s="235"/>
      <c r="C788" s="235"/>
      <c r="E788" s="235"/>
      <c r="G788" s="235"/>
      <c r="I788" s="235"/>
      <c r="K788" s="235"/>
      <c r="M788" s="235"/>
      <c r="O788" s="235"/>
      <c r="Q788" s="235"/>
      <c r="S788" s="235"/>
      <c r="U788" s="235"/>
      <c r="W788" s="235"/>
    </row>
    <row r="789" spans="1:23" x14ac:dyDescent="0.35">
      <c r="A789" s="235"/>
      <c r="C789" s="235"/>
      <c r="E789" s="235"/>
      <c r="G789" s="235"/>
      <c r="I789" s="235"/>
      <c r="K789" s="235"/>
      <c r="M789" s="235"/>
      <c r="O789" s="235"/>
      <c r="Q789" s="235"/>
      <c r="S789" s="235"/>
      <c r="U789" s="235"/>
      <c r="W789" s="235"/>
    </row>
    <row r="790" spans="1:23" x14ac:dyDescent="0.35">
      <c r="A790" s="235"/>
      <c r="C790" s="235"/>
      <c r="E790" s="235"/>
      <c r="G790" s="235"/>
      <c r="I790" s="235"/>
      <c r="K790" s="235"/>
      <c r="M790" s="235"/>
      <c r="O790" s="235"/>
      <c r="Q790" s="235"/>
      <c r="S790" s="235"/>
      <c r="U790" s="235"/>
      <c r="W790" s="235"/>
    </row>
    <row r="791" spans="1:23" x14ac:dyDescent="0.35">
      <c r="A791" s="235"/>
      <c r="C791" s="235"/>
      <c r="E791" s="235"/>
      <c r="G791" s="235"/>
      <c r="I791" s="235"/>
      <c r="K791" s="235"/>
      <c r="M791" s="235"/>
      <c r="O791" s="235"/>
      <c r="Q791" s="235"/>
      <c r="S791" s="235"/>
      <c r="U791" s="235"/>
      <c r="W791" s="235"/>
    </row>
    <row r="792" spans="1:23" x14ac:dyDescent="0.35">
      <c r="A792" s="235"/>
      <c r="C792" s="235"/>
      <c r="E792" s="235"/>
      <c r="G792" s="235"/>
      <c r="I792" s="235"/>
      <c r="K792" s="235"/>
      <c r="M792" s="235"/>
      <c r="O792" s="235"/>
      <c r="Q792" s="235"/>
      <c r="S792" s="235"/>
      <c r="U792" s="235"/>
      <c r="W792" s="235"/>
    </row>
    <row r="793" spans="1:23" x14ac:dyDescent="0.35">
      <c r="A793" s="235"/>
      <c r="C793" s="235"/>
      <c r="E793" s="235"/>
      <c r="G793" s="235"/>
      <c r="I793" s="235"/>
      <c r="K793" s="235"/>
      <c r="M793" s="235"/>
      <c r="O793" s="235"/>
      <c r="Q793" s="235"/>
      <c r="S793" s="235"/>
      <c r="U793" s="235"/>
      <c r="W793" s="235"/>
    </row>
    <row r="794" spans="1:23" x14ac:dyDescent="0.35">
      <c r="A794" s="235"/>
      <c r="C794" s="235"/>
      <c r="E794" s="235"/>
      <c r="G794" s="235"/>
      <c r="I794" s="235"/>
      <c r="K794" s="235"/>
      <c r="M794" s="235"/>
      <c r="O794" s="235"/>
      <c r="Q794" s="235"/>
      <c r="S794" s="235"/>
      <c r="U794" s="235"/>
      <c r="W794" s="235"/>
    </row>
    <row r="795" spans="1:23" x14ac:dyDescent="0.35">
      <c r="A795" s="235"/>
      <c r="C795" s="235"/>
      <c r="E795" s="235"/>
      <c r="G795" s="235"/>
      <c r="I795" s="235"/>
      <c r="K795" s="235"/>
      <c r="M795" s="235"/>
      <c r="O795" s="235"/>
      <c r="Q795" s="235"/>
      <c r="S795" s="235"/>
      <c r="U795" s="235"/>
      <c r="W795" s="235"/>
    </row>
    <row r="796" spans="1:23" x14ac:dyDescent="0.35">
      <c r="A796" s="235"/>
      <c r="C796" s="235"/>
      <c r="E796" s="235"/>
      <c r="G796" s="235"/>
      <c r="I796" s="235"/>
      <c r="K796" s="235"/>
      <c r="M796" s="235"/>
      <c r="O796" s="235"/>
      <c r="Q796" s="235"/>
      <c r="S796" s="235"/>
      <c r="U796" s="235"/>
      <c r="W796" s="235"/>
    </row>
    <row r="797" spans="1:23" x14ac:dyDescent="0.35">
      <c r="A797" s="235"/>
      <c r="C797" s="235"/>
      <c r="E797" s="235"/>
      <c r="G797" s="235"/>
      <c r="I797" s="235"/>
      <c r="K797" s="235"/>
      <c r="M797" s="235"/>
      <c r="O797" s="235"/>
      <c r="Q797" s="235"/>
      <c r="S797" s="235"/>
      <c r="U797" s="235"/>
      <c r="W797" s="235"/>
    </row>
    <row r="798" spans="1:23" x14ac:dyDescent="0.35">
      <c r="A798" s="235"/>
      <c r="C798" s="235"/>
      <c r="E798" s="235"/>
      <c r="G798" s="235"/>
      <c r="I798" s="235"/>
      <c r="K798" s="235"/>
      <c r="M798" s="235"/>
      <c r="O798" s="235"/>
      <c r="Q798" s="235"/>
      <c r="S798" s="235"/>
      <c r="U798" s="235"/>
      <c r="W798" s="235"/>
    </row>
    <row r="799" spans="1:23" x14ac:dyDescent="0.35">
      <c r="A799" s="235"/>
      <c r="C799" s="235"/>
      <c r="E799" s="235"/>
      <c r="G799" s="235"/>
      <c r="I799" s="235"/>
      <c r="K799" s="235"/>
      <c r="M799" s="235"/>
      <c r="O799" s="235"/>
      <c r="Q799" s="235"/>
      <c r="S799" s="235"/>
      <c r="U799" s="235"/>
      <c r="W799" s="235"/>
    </row>
    <row r="800" spans="1:23" x14ac:dyDescent="0.35">
      <c r="A800" s="235"/>
      <c r="C800" s="235"/>
      <c r="E800" s="235"/>
      <c r="G800" s="235"/>
      <c r="I800" s="235"/>
      <c r="K800" s="235"/>
      <c r="M800" s="235"/>
      <c r="O800" s="235"/>
      <c r="Q800" s="235"/>
      <c r="S800" s="235"/>
      <c r="U800" s="235"/>
      <c r="W800" s="235"/>
    </row>
    <row r="801" spans="1:23" x14ac:dyDescent="0.35">
      <c r="A801" s="235"/>
      <c r="C801" s="235"/>
      <c r="E801" s="235"/>
      <c r="G801" s="235"/>
      <c r="I801" s="235"/>
      <c r="K801" s="235"/>
      <c r="M801" s="235"/>
      <c r="O801" s="235"/>
      <c r="Q801" s="235"/>
      <c r="S801" s="235"/>
      <c r="U801" s="235"/>
      <c r="W801" s="235"/>
    </row>
    <row r="802" spans="1:23" x14ac:dyDescent="0.35">
      <c r="A802" s="235"/>
      <c r="C802" s="235"/>
      <c r="E802" s="235"/>
      <c r="G802" s="235"/>
      <c r="I802" s="235"/>
      <c r="K802" s="235"/>
      <c r="M802" s="235"/>
      <c r="O802" s="235"/>
      <c r="Q802" s="235"/>
      <c r="S802" s="235"/>
      <c r="U802" s="235"/>
      <c r="W802" s="235"/>
    </row>
    <row r="803" spans="1:23" x14ac:dyDescent="0.35">
      <c r="A803" s="235"/>
      <c r="C803" s="235"/>
      <c r="E803" s="235"/>
      <c r="G803" s="235"/>
      <c r="I803" s="235"/>
      <c r="K803" s="235"/>
      <c r="M803" s="235"/>
      <c r="O803" s="235"/>
      <c r="Q803" s="235"/>
      <c r="S803" s="235"/>
      <c r="U803" s="235"/>
      <c r="W803" s="235"/>
    </row>
    <row r="804" spans="1:23" x14ac:dyDescent="0.35">
      <c r="A804" s="235"/>
      <c r="C804" s="235"/>
      <c r="E804" s="235"/>
      <c r="G804" s="235"/>
      <c r="I804" s="235"/>
      <c r="K804" s="235"/>
      <c r="M804" s="235"/>
      <c r="O804" s="235"/>
      <c r="Q804" s="235"/>
      <c r="S804" s="235"/>
      <c r="U804" s="235"/>
      <c r="W804" s="235"/>
    </row>
    <row r="805" spans="1:23" x14ac:dyDescent="0.35">
      <c r="A805" s="235"/>
      <c r="C805" s="235"/>
      <c r="E805" s="235"/>
      <c r="G805" s="235"/>
      <c r="I805" s="235"/>
      <c r="K805" s="235"/>
      <c r="M805" s="235"/>
      <c r="O805" s="235"/>
      <c r="Q805" s="235"/>
      <c r="S805" s="235"/>
      <c r="U805" s="235"/>
      <c r="W805" s="235"/>
    </row>
    <row r="806" spans="1:23" x14ac:dyDescent="0.35">
      <c r="A806" s="235"/>
      <c r="C806" s="235"/>
      <c r="E806" s="235"/>
      <c r="G806" s="235"/>
      <c r="I806" s="235"/>
      <c r="K806" s="235"/>
      <c r="M806" s="235"/>
      <c r="O806" s="235"/>
      <c r="Q806" s="235"/>
      <c r="S806" s="235"/>
      <c r="U806" s="235"/>
      <c r="W806" s="235"/>
    </row>
    <row r="807" spans="1:23" x14ac:dyDescent="0.35">
      <c r="A807" s="235"/>
      <c r="C807" s="235"/>
      <c r="E807" s="235"/>
      <c r="G807" s="235"/>
      <c r="I807" s="235"/>
      <c r="K807" s="235"/>
      <c r="M807" s="235"/>
      <c r="O807" s="235"/>
      <c r="Q807" s="235"/>
      <c r="S807" s="235"/>
      <c r="U807" s="235"/>
      <c r="W807" s="235"/>
    </row>
    <row r="808" spans="1:23" x14ac:dyDescent="0.35">
      <c r="A808" s="235"/>
      <c r="C808" s="235"/>
      <c r="E808" s="235"/>
      <c r="G808" s="235"/>
      <c r="I808" s="235"/>
      <c r="K808" s="235"/>
      <c r="M808" s="235"/>
      <c r="O808" s="235"/>
      <c r="Q808" s="235"/>
      <c r="S808" s="235"/>
      <c r="U808" s="235"/>
      <c r="W808" s="235"/>
    </row>
    <row r="809" spans="1:23" x14ac:dyDescent="0.35">
      <c r="A809" s="235"/>
      <c r="C809" s="235"/>
      <c r="E809" s="235"/>
      <c r="G809" s="235"/>
      <c r="I809" s="235"/>
      <c r="K809" s="235"/>
      <c r="M809" s="235"/>
      <c r="O809" s="235"/>
      <c r="Q809" s="235"/>
      <c r="S809" s="235"/>
      <c r="U809" s="235"/>
      <c r="W809" s="235"/>
    </row>
    <row r="810" spans="1:23" x14ac:dyDescent="0.35">
      <c r="A810" s="235"/>
      <c r="C810" s="235"/>
      <c r="E810" s="235"/>
      <c r="G810" s="235"/>
      <c r="I810" s="235"/>
      <c r="K810" s="235"/>
      <c r="M810" s="235"/>
      <c r="O810" s="235"/>
      <c r="Q810" s="235"/>
      <c r="S810" s="235"/>
      <c r="U810" s="235"/>
      <c r="W810" s="235"/>
    </row>
    <row r="811" spans="1:23" x14ac:dyDescent="0.35">
      <c r="A811" s="235"/>
      <c r="C811" s="235"/>
      <c r="E811" s="235"/>
      <c r="G811" s="235"/>
      <c r="I811" s="235"/>
      <c r="K811" s="235"/>
      <c r="M811" s="235"/>
      <c r="O811" s="235"/>
      <c r="Q811" s="235"/>
      <c r="S811" s="235"/>
      <c r="U811" s="235"/>
      <c r="W811" s="235"/>
    </row>
    <row r="812" spans="1:23" x14ac:dyDescent="0.35">
      <c r="A812" s="235"/>
      <c r="C812" s="235"/>
      <c r="E812" s="235"/>
      <c r="G812" s="235"/>
      <c r="I812" s="235"/>
      <c r="K812" s="235"/>
      <c r="M812" s="235"/>
      <c r="O812" s="235"/>
      <c r="Q812" s="235"/>
      <c r="S812" s="235"/>
      <c r="U812" s="235"/>
      <c r="W812" s="235"/>
    </row>
    <row r="813" spans="1:23" x14ac:dyDescent="0.35">
      <c r="A813" s="235"/>
      <c r="C813" s="235"/>
      <c r="E813" s="235"/>
      <c r="G813" s="235"/>
      <c r="I813" s="235"/>
      <c r="K813" s="235"/>
      <c r="M813" s="235"/>
      <c r="O813" s="235"/>
      <c r="Q813" s="235"/>
      <c r="S813" s="235"/>
      <c r="U813" s="235"/>
      <c r="W813" s="235"/>
    </row>
    <row r="814" spans="1:23" x14ac:dyDescent="0.35">
      <c r="A814" s="235"/>
      <c r="C814" s="235"/>
      <c r="E814" s="235"/>
      <c r="G814" s="235"/>
      <c r="I814" s="235"/>
      <c r="K814" s="235"/>
      <c r="M814" s="235"/>
      <c r="O814" s="235"/>
      <c r="Q814" s="235"/>
      <c r="S814" s="235"/>
      <c r="U814" s="235"/>
      <c r="W814" s="235"/>
    </row>
    <row r="815" spans="1:23" x14ac:dyDescent="0.35">
      <c r="A815" s="235"/>
      <c r="C815" s="235"/>
      <c r="E815" s="235"/>
      <c r="G815" s="235"/>
      <c r="I815" s="235"/>
      <c r="K815" s="235"/>
      <c r="M815" s="235"/>
      <c r="O815" s="235"/>
      <c r="Q815" s="235"/>
      <c r="S815" s="235"/>
      <c r="U815" s="235"/>
      <c r="W815" s="235"/>
    </row>
    <row r="816" spans="1:23" x14ac:dyDescent="0.35">
      <c r="A816" s="235"/>
      <c r="C816" s="235"/>
      <c r="E816" s="235"/>
      <c r="G816" s="235"/>
      <c r="I816" s="235"/>
      <c r="K816" s="235"/>
      <c r="M816" s="235"/>
      <c r="O816" s="235"/>
      <c r="Q816" s="235"/>
      <c r="S816" s="235"/>
      <c r="U816" s="235"/>
      <c r="W816" s="235"/>
    </row>
    <row r="817" spans="1:23" x14ac:dyDescent="0.35">
      <c r="A817" s="235"/>
      <c r="C817" s="235"/>
      <c r="E817" s="235"/>
      <c r="G817" s="235"/>
      <c r="I817" s="235"/>
      <c r="K817" s="235"/>
      <c r="M817" s="235"/>
      <c r="O817" s="235"/>
      <c r="Q817" s="235"/>
      <c r="S817" s="235"/>
      <c r="U817" s="235"/>
      <c r="W817" s="235"/>
    </row>
    <row r="818" spans="1:23" x14ac:dyDescent="0.35">
      <c r="A818" s="235"/>
      <c r="C818" s="235"/>
      <c r="E818" s="235"/>
      <c r="G818" s="235"/>
      <c r="I818" s="235"/>
      <c r="K818" s="235"/>
      <c r="M818" s="235"/>
      <c r="O818" s="235"/>
      <c r="Q818" s="235"/>
      <c r="S818" s="235"/>
      <c r="U818" s="235"/>
      <c r="W818" s="235"/>
    </row>
    <row r="819" spans="1:23" x14ac:dyDescent="0.35">
      <c r="A819" s="235"/>
      <c r="C819" s="235"/>
      <c r="E819" s="235"/>
      <c r="G819" s="235"/>
      <c r="I819" s="235"/>
      <c r="K819" s="235"/>
      <c r="M819" s="235"/>
      <c r="O819" s="235"/>
      <c r="Q819" s="235"/>
      <c r="S819" s="235"/>
      <c r="U819" s="235"/>
      <c r="W819" s="235"/>
    </row>
    <row r="820" spans="1:23" x14ac:dyDescent="0.35">
      <c r="A820" s="235"/>
      <c r="C820" s="235"/>
      <c r="E820" s="235"/>
      <c r="G820" s="235"/>
      <c r="I820" s="235"/>
      <c r="K820" s="235"/>
      <c r="M820" s="235"/>
      <c r="O820" s="235"/>
      <c r="Q820" s="235"/>
      <c r="S820" s="235"/>
      <c r="U820" s="235"/>
      <c r="W820" s="235"/>
    </row>
    <row r="821" spans="1:23" x14ac:dyDescent="0.35">
      <c r="A821" s="235"/>
      <c r="C821" s="235"/>
      <c r="E821" s="235"/>
      <c r="G821" s="235"/>
      <c r="I821" s="235"/>
      <c r="K821" s="235"/>
      <c r="M821" s="235"/>
      <c r="O821" s="235"/>
      <c r="Q821" s="235"/>
      <c r="S821" s="235"/>
      <c r="U821" s="235"/>
      <c r="W821" s="235"/>
    </row>
    <row r="822" spans="1:23" x14ac:dyDescent="0.35">
      <c r="A822" s="235"/>
      <c r="C822" s="235"/>
      <c r="E822" s="235"/>
      <c r="G822" s="235"/>
      <c r="I822" s="235"/>
      <c r="K822" s="235"/>
      <c r="M822" s="235"/>
      <c r="O822" s="235"/>
      <c r="Q822" s="235"/>
      <c r="S822" s="235"/>
      <c r="U822" s="235"/>
      <c r="W822" s="235"/>
    </row>
    <row r="823" spans="1:23" x14ac:dyDescent="0.35">
      <c r="A823" s="235"/>
      <c r="C823" s="235"/>
      <c r="E823" s="235"/>
      <c r="G823" s="235"/>
      <c r="I823" s="235"/>
      <c r="K823" s="235"/>
      <c r="M823" s="235"/>
      <c r="O823" s="235"/>
      <c r="Q823" s="235"/>
      <c r="S823" s="235"/>
      <c r="U823" s="235"/>
      <c r="W823" s="235"/>
    </row>
    <row r="824" spans="1:23" x14ac:dyDescent="0.35">
      <c r="A824" s="235"/>
      <c r="C824" s="235"/>
      <c r="E824" s="235"/>
      <c r="G824" s="235"/>
      <c r="I824" s="235"/>
      <c r="K824" s="235"/>
      <c r="M824" s="235"/>
      <c r="O824" s="235"/>
      <c r="Q824" s="235"/>
      <c r="S824" s="235"/>
      <c r="U824" s="235"/>
      <c r="W824" s="235"/>
    </row>
    <row r="825" spans="1:23" x14ac:dyDescent="0.35">
      <c r="A825" s="235"/>
      <c r="C825" s="235"/>
      <c r="E825" s="235"/>
      <c r="G825" s="235"/>
      <c r="I825" s="235"/>
      <c r="K825" s="235"/>
      <c r="M825" s="235"/>
      <c r="O825" s="235"/>
      <c r="Q825" s="235"/>
      <c r="S825" s="235"/>
      <c r="U825" s="235"/>
      <c r="W825" s="235"/>
    </row>
    <row r="826" spans="1:23" x14ac:dyDescent="0.35">
      <c r="A826" s="235"/>
      <c r="C826" s="235"/>
      <c r="E826" s="235"/>
      <c r="G826" s="235"/>
      <c r="I826" s="235"/>
      <c r="K826" s="235"/>
      <c r="M826" s="235"/>
      <c r="O826" s="235"/>
      <c r="Q826" s="235"/>
      <c r="S826" s="235"/>
      <c r="U826" s="235"/>
      <c r="W826" s="235"/>
    </row>
    <row r="827" spans="1:23" x14ac:dyDescent="0.35">
      <c r="A827" s="235"/>
      <c r="C827" s="235"/>
      <c r="E827" s="235"/>
      <c r="G827" s="235"/>
      <c r="I827" s="235"/>
      <c r="K827" s="235"/>
      <c r="M827" s="235"/>
      <c r="O827" s="235"/>
      <c r="Q827" s="235"/>
      <c r="S827" s="235"/>
      <c r="U827" s="235"/>
      <c r="W827" s="235"/>
    </row>
    <row r="828" spans="1:23" x14ac:dyDescent="0.35">
      <c r="A828" s="235"/>
      <c r="C828" s="235"/>
      <c r="E828" s="235"/>
      <c r="G828" s="235"/>
      <c r="I828" s="235"/>
      <c r="K828" s="235"/>
      <c r="M828" s="235"/>
      <c r="O828" s="235"/>
      <c r="Q828" s="235"/>
      <c r="S828" s="235"/>
      <c r="U828" s="235"/>
      <c r="W828" s="235"/>
    </row>
    <row r="829" spans="1:23" x14ac:dyDescent="0.35">
      <c r="A829" s="235"/>
      <c r="C829" s="235"/>
      <c r="E829" s="235"/>
      <c r="G829" s="235"/>
      <c r="I829" s="235"/>
      <c r="K829" s="235"/>
      <c r="M829" s="235"/>
      <c r="O829" s="235"/>
      <c r="Q829" s="235"/>
      <c r="S829" s="235"/>
      <c r="U829" s="235"/>
      <c r="W829" s="235"/>
    </row>
    <row r="830" spans="1:23" x14ac:dyDescent="0.35">
      <c r="A830" s="235"/>
      <c r="C830" s="235"/>
      <c r="E830" s="235"/>
      <c r="G830" s="235"/>
      <c r="I830" s="235"/>
      <c r="K830" s="235"/>
      <c r="M830" s="235"/>
      <c r="O830" s="235"/>
      <c r="Q830" s="235"/>
      <c r="S830" s="235"/>
      <c r="U830" s="235"/>
      <c r="W830" s="235"/>
    </row>
    <row r="831" spans="1:23" x14ac:dyDescent="0.35">
      <c r="A831" s="235"/>
      <c r="C831" s="235"/>
      <c r="E831" s="235"/>
      <c r="G831" s="235"/>
      <c r="I831" s="235"/>
      <c r="K831" s="235"/>
      <c r="M831" s="235"/>
      <c r="O831" s="235"/>
      <c r="Q831" s="235"/>
      <c r="S831" s="235"/>
      <c r="U831" s="235"/>
      <c r="W831" s="235"/>
    </row>
    <row r="832" spans="1:23" x14ac:dyDescent="0.35">
      <c r="A832" s="235"/>
      <c r="C832" s="235"/>
      <c r="E832" s="235"/>
      <c r="G832" s="235"/>
      <c r="I832" s="235"/>
      <c r="K832" s="235"/>
      <c r="M832" s="235"/>
      <c r="O832" s="235"/>
      <c r="Q832" s="235"/>
      <c r="S832" s="235"/>
      <c r="U832" s="235"/>
      <c r="W832" s="235"/>
    </row>
    <row r="833" spans="1:23" x14ac:dyDescent="0.35">
      <c r="A833" s="235"/>
      <c r="C833" s="235"/>
      <c r="E833" s="235"/>
      <c r="G833" s="235"/>
      <c r="I833" s="235"/>
      <c r="K833" s="235"/>
      <c r="M833" s="235"/>
      <c r="O833" s="235"/>
      <c r="Q833" s="235"/>
      <c r="S833" s="235"/>
      <c r="U833" s="235"/>
      <c r="W833" s="235"/>
    </row>
    <row r="834" spans="1:23" x14ac:dyDescent="0.35">
      <c r="A834" s="235"/>
      <c r="C834" s="235"/>
      <c r="E834" s="235"/>
      <c r="G834" s="235"/>
      <c r="I834" s="235"/>
      <c r="K834" s="235"/>
      <c r="M834" s="235"/>
      <c r="O834" s="235"/>
      <c r="Q834" s="235"/>
      <c r="S834" s="235"/>
      <c r="U834" s="235"/>
      <c r="W834" s="235"/>
    </row>
    <row r="835" spans="1:23" x14ac:dyDescent="0.35">
      <c r="A835" s="235"/>
      <c r="C835" s="235"/>
      <c r="E835" s="235"/>
      <c r="G835" s="235"/>
      <c r="I835" s="235"/>
      <c r="K835" s="235"/>
      <c r="M835" s="235"/>
      <c r="O835" s="235"/>
      <c r="Q835" s="235"/>
      <c r="S835" s="235"/>
      <c r="U835" s="235"/>
      <c r="W835" s="235"/>
    </row>
    <row r="836" spans="1:23" x14ac:dyDescent="0.35">
      <c r="A836" s="235"/>
      <c r="C836" s="235"/>
      <c r="E836" s="235"/>
      <c r="G836" s="235"/>
      <c r="I836" s="235"/>
      <c r="K836" s="235"/>
      <c r="M836" s="235"/>
      <c r="O836" s="235"/>
      <c r="Q836" s="235"/>
      <c r="S836" s="235"/>
      <c r="U836" s="235"/>
      <c r="W836" s="235"/>
    </row>
    <row r="837" spans="1:23" x14ac:dyDescent="0.35">
      <c r="A837" s="235"/>
      <c r="C837" s="235"/>
      <c r="E837" s="235"/>
      <c r="G837" s="235"/>
      <c r="I837" s="235"/>
      <c r="K837" s="235"/>
      <c r="M837" s="235"/>
      <c r="O837" s="235"/>
      <c r="Q837" s="235"/>
      <c r="S837" s="235"/>
      <c r="U837" s="235"/>
      <c r="W837" s="235"/>
    </row>
    <row r="838" spans="1:23" x14ac:dyDescent="0.35">
      <c r="A838" s="235"/>
      <c r="C838" s="235"/>
      <c r="E838" s="235"/>
      <c r="G838" s="235"/>
      <c r="I838" s="235"/>
      <c r="K838" s="235"/>
      <c r="M838" s="235"/>
      <c r="O838" s="235"/>
      <c r="Q838" s="235"/>
      <c r="S838" s="235"/>
      <c r="U838" s="235"/>
      <c r="W838" s="235"/>
    </row>
    <row r="839" spans="1:23" x14ac:dyDescent="0.35">
      <c r="A839" s="235"/>
      <c r="C839" s="235"/>
      <c r="E839" s="235"/>
      <c r="G839" s="235"/>
      <c r="I839" s="235"/>
      <c r="K839" s="235"/>
      <c r="M839" s="235"/>
      <c r="O839" s="235"/>
      <c r="Q839" s="235"/>
      <c r="S839" s="235"/>
      <c r="U839" s="235"/>
      <c r="W839" s="235"/>
    </row>
    <row r="840" spans="1:23" x14ac:dyDescent="0.35">
      <c r="A840" s="235"/>
      <c r="C840" s="235"/>
      <c r="E840" s="235"/>
      <c r="G840" s="235"/>
      <c r="I840" s="235"/>
      <c r="K840" s="235"/>
      <c r="M840" s="235"/>
      <c r="O840" s="235"/>
      <c r="Q840" s="235"/>
      <c r="S840" s="235"/>
      <c r="U840" s="235"/>
      <c r="W840" s="235"/>
    </row>
    <row r="841" spans="1:23" x14ac:dyDescent="0.35">
      <c r="A841" s="235"/>
      <c r="C841" s="235"/>
      <c r="E841" s="235"/>
      <c r="G841" s="235"/>
      <c r="I841" s="235"/>
      <c r="K841" s="235"/>
      <c r="M841" s="235"/>
      <c r="O841" s="235"/>
      <c r="Q841" s="235"/>
      <c r="S841" s="235"/>
      <c r="U841" s="235"/>
      <c r="W841" s="235"/>
    </row>
    <row r="842" spans="1:23" x14ac:dyDescent="0.35">
      <c r="A842" s="235"/>
      <c r="C842" s="235"/>
      <c r="E842" s="235"/>
      <c r="G842" s="235"/>
      <c r="I842" s="235"/>
      <c r="K842" s="235"/>
      <c r="M842" s="235"/>
      <c r="O842" s="235"/>
      <c r="Q842" s="235"/>
      <c r="S842" s="235"/>
      <c r="U842" s="235"/>
      <c r="W842" s="235"/>
    </row>
    <row r="843" spans="1:23" x14ac:dyDescent="0.35">
      <c r="A843" s="235"/>
      <c r="C843" s="235"/>
      <c r="E843" s="235"/>
      <c r="G843" s="235"/>
      <c r="I843" s="235"/>
      <c r="K843" s="235"/>
      <c r="M843" s="235"/>
      <c r="O843" s="235"/>
      <c r="Q843" s="235"/>
      <c r="S843" s="235"/>
      <c r="U843" s="235"/>
      <c r="W843" s="235"/>
    </row>
    <row r="844" spans="1:23" x14ac:dyDescent="0.35">
      <c r="A844" s="235"/>
      <c r="C844" s="235"/>
      <c r="E844" s="235"/>
      <c r="G844" s="235"/>
      <c r="I844" s="235"/>
      <c r="K844" s="235"/>
      <c r="M844" s="235"/>
      <c r="O844" s="235"/>
      <c r="Q844" s="235"/>
      <c r="S844" s="235"/>
      <c r="U844" s="235"/>
      <c r="W844" s="235"/>
    </row>
    <row r="845" spans="1:23" x14ac:dyDescent="0.35">
      <c r="A845" s="235"/>
      <c r="C845" s="235"/>
      <c r="E845" s="235"/>
      <c r="G845" s="235"/>
      <c r="I845" s="235"/>
      <c r="K845" s="235"/>
      <c r="M845" s="235"/>
      <c r="O845" s="235"/>
      <c r="Q845" s="235"/>
      <c r="S845" s="235"/>
      <c r="U845" s="235"/>
      <c r="W845" s="235"/>
    </row>
    <row r="846" spans="1:23" x14ac:dyDescent="0.35">
      <c r="A846" s="235"/>
      <c r="C846" s="235"/>
      <c r="E846" s="235"/>
      <c r="G846" s="235"/>
      <c r="I846" s="235"/>
      <c r="K846" s="235"/>
      <c r="M846" s="235"/>
      <c r="O846" s="235"/>
      <c r="Q846" s="235"/>
      <c r="S846" s="235"/>
      <c r="U846" s="235"/>
      <c r="W846" s="235"/>
    </row>
    <row r="847" spans="1:23" x14ac:dyDescent="0.35">
      <c r="A847" s="235"/>
      <c r="C847" s="235"/>
      <c r="E847" s="235"/>
      <c r="G847" s="235"/>
      <c r="I847" s="235"/>
      <c r="K847" s="235"/>
      <c r="M847" s="235"/>
      <c r="O847" s="235"/>
      <c r="Q847" s="235"/>
      <c r="S847" s="235"/>
      <c r="U847" s="235"/>
      <c r="W847" s="235"/>
    </row>
    <row r="848" spans="1:23" x14ac:dyDescent="0.35">
      <c r="A848" s="235"/>
      <c r="C848" s="235"/>
      <c r="E848" s="235"/>
      <c r="G848" s="235"/>
      <c r="I848" s="235"/>
      <c r="K848" s="235"/>
      <c r="M848" s="235"/>
      <c r="O848" s="235"/>
      <c r="Q848" s="235"/>
      <c r="S848" s="235"/>
      <c r="U848" s="235"/>
      <c r="W848" s="235"/>
    </row>
    <row r="849" spans="1:23" x14ac:dyDescent="0.35">
      <c r="A849" s="235"/>
      <c r="C849" s="235"/>
      <c r="E849" s="235"/>
      <c r="G849" s="235"/>
      <c r="I849" s="235"/>
      <c r="K849" s="235"/>
      <c r="M849" s="235"/>
      <c r="O849" s="235"/>
      <c r="Q849" s="235"/>
      <c r="S849" s="235"/>
      <c r="U849" s="235"/>
      <c r="W849" s="235"/>
    </row>
    <row r="850" spans="1:23" x14ac:dyDescent="0.35">
      <c r="A850" s="235"/>
      <c r="C850" s="235"/>
      <c r="E850" s="235"/>
      <c r="G850" s="235"/>
      <c r="I850" s="235"/>
      <c r="K850" s="235"/>
      <c r="M850" s="235"/>
      <c r="O850" s="235"/>
      <c r="Q850" s="235"/>
      <c r="S850" s="235"/>
      <c r="U850" s="235"/>
      <c r="W850" s="235"/>
    </row>
    <row r="851" spans="1:23" x14ac:dyDescent="0.35">
      <c r="A851" s="235"/>
      <c r="C851" s="235"/>
      <c r="E851" s="235"/>
      <c r="G851" s="235"/>
      <c r="I851" s="235"/>
      <c r="K851" s="235"/>
      <c r="M851" s="235"/>
      <c r="O851" s="235"/>
      <c r="Q851" s="235"/>
      <c r="S851" s="235"/>
      <c r="U851" s="235"/>
      <c r="W851" s="235"/>
    </row>
    <row r="852" spans="1:23" x14ac:dyDescent="0.35">
      <c r="A852" s="235"/>
      <c r="C852" s="235"/>
      <c r="E852" s="235"/>
      <c r="G852" s="235"/>
      <c r="I852" s="235"/>
      <c r="K852" s="235"/>
      <c r="M852" s="235"/>
      <c r="O852" s="235"/>
      <c r="Q852" s="235"/>
      <c r="S852" s="235"/>
      <c r="U852" s="235"/>
      <c r="W852" s="235"/>
    </row>
    <row r="853" spans="1:23" x14ac:dyDescent="0.35">
      <c r="A853" s="235"/>
      <c r="C853" s="235"/>
      <c r="E853" s="235"/>
      <c r="G853" s="235"/>
      <c r="I853" s="235"/>
      <c r="K853" s="235"/>
      <c r="M853" s="235"/>
      <c r="O853" s="235"/>
      <c r="Q853" s="235"/>
      <c r="S853" s="235"/>
      <c r="U853" s="235"/>
      <c r="W853" s="235"/>
    </row>
    <row r="854" spans="1:23" x14ac:dyDescent="0.35">
      <c r="A854" s="235"/>
      <c r="C854" s="235"/>
      <c r="E854" s="235"/>
      <c r="G854" s="235"/>
      <c r="I854" s="235"/>
      <c r="K854" s="235"/>
      <c r="M854" s="235"/>
      <c r="O854" s="235"/>
      <c r="Q854" s="235"/>
      <c r="S854" s="235"/>
      <c r="U854" s="235"/>
      <c r="W854" s="235"/>
    </row>
    <row r="855" spans="1:23" x14ac:dyDescent="0.35">
      <c r="A855" s="235"/>
      <c r="C855" s="235"/>
      <c r="E855" s="235"/>
      <c r="G855" s="235"/>
      <c r="I855" s="235"/>
      <c r="K855" s="235"/>
      <c r="M855" s="235"/>
      <c r="O855" s="235"/>
      <c r="Q855" s="235"/>
      <c r="S855" s="235"/>
      <c r="U855" s="235"/>
      <c r="W855" s="235"/>
    </row>
    <row r="856" spans="1:23" x14ac:dyDescent="0.35">
      <c r="A856" s="235"/>
      <c r="C856" s="235"/>
      <c r="E856" s="235"/>
      <c r="G856" s="235"/>
      <c r="I856" s="235"/>
      <c r="K856" s="235"/>
      <c r="M856" s="235"/>
      <c r="O856" s="235"/>
      <c r="Q856" s="235"/>
      <c r="S856" s="235"/>
      <c r="U856" s="235"/>
      <c r="W856" s="235"/>
    </row>
    <row r="857" spans="1:23" x14ac:dyDescent="0.35">
      <c r="A857" s="235"/>
      <c r="C857" s="235"/>
      <c r="E857" s="235"/>
      <c r="G857" s="235"/>
      <c r="I857" s="235"/>
      <c r="K857" s="235"/>
      <c r="M857" s="235"/>
      <c r="O857" s="235"/>
      <c r="Q857" s="235"/>
      <c r="S857" s="235"/>
      <c r="U857" s="235"/>
      <c r="W857" s="235"/>
    </row>
    <row r="858" spans="1:23" x14ac:dyDescent="0.35">
      <c r="A858" s="235"/>
      <c r="C858" s="235"/>
      <c r="E858" s="235"/>
      <c r="G858" s="235"/>
      <c r="I858" s="235"/>
      <c r="K858" s="235"/>
      <c r="M858" s="235"/>
      <c r="O858" s="235"/>
      <c r="Q858" s="235"/>
      <c r="S858" s="235"/>
      <c r="U858" s="235"/>
      <c r="W858" s="235"/>
    </row>
    <row r="859" spans="1:23" x14ac:dyDescent="0.35">
      <c r="A859" s="235"/>
      <c r="C859" s="235"/>
      <c r="E859" s="235"/>
      <c r="G859" s="235"/>
      <c r="I859" s="235"/>
      <c r="K859" s="235"/>
      <c r="M859" s="235"/>
      <c r="O859" s="235"/>
      <c r="Q859" s="235"/>
      <c r="S859" s="235"/>
      <c r="U859" s="235"/>
      <c r="W859" s="235"/>
    </row>
    <row r="860" spans="1:23" x14ac:dyDescent="0.35">
      <c r="A860" s="235"/>
      <c r="C860" s="235"/>
      <c r="E860" s="235"/>
      <c r="G860" s="235"/>
      <c r="I860" s="235"/>
      <c r="K860" s="235"/>
      <c r="M860" s="235"/>
      <c r="O860" s="235"/>
      <c r="Q860" s="235"/>
      <c r="S860" s="235"/>
      <c r="U860" s="235"/>
      <c r="W860" s="235"/>
    </row>
    <row r="861" spans="1:23" x14ac:dyDescent="0.35">
      <c r="A861" s="235"/>
      <c r="C861" s="235"/>
      <c r="E861" s="235"/>
      <c r="G861" s="235"/>
      <c r="I861" s="235"/>
      <c r="K861" s="235"/>
      <c r="M861" s="235"/>
      <c r="O861" s="235"/>
      <c r="Q861" s="235"/>
      <c r="S861" s="235"/>
      <c r="U861" s="235"/>
      <c r="W861" s="235"/>
    </row>
    <row r="862" spans="1:23" x14ac:dyDescent="0.35">
      <c r="A862" s="235"/>
      <c r="C862" s="235"/>
      <c r="E862" s="235"/>
      <c r="G862" s="235"/>
      <c r="I862" s="235"/>
      <c r="K862" s="235"/>
      <c r="M862" s="235"/>
      <c r="O862" s="235"/>
      <c r="Q862" s="235"/>
      <c r="S862" s="235"/>
      <c r="U862" s="235"/>
      <c r="W862" s="235"/>
    </row>
    <row r="863" spans="1:23" x14ac:dyDescent="0.35">
      <c r="A863" s="235"/>
      <c r="C863" s="235"/>
      <c r="E863" s="235"/>
      <c r="G863" s="235"/>
      <c r="I863" s="235"/>
      <c r="K863" s="235"/>
      <c r="M863" s="235"/>
      <c r="O863" s="235"/>
      <c r="Q863" s="235"/>
      <c r="S863" s="235"/>
      <c r="U863" s="235"/>
      <c r="W863" s="235"/>
    </row>
    <row r="864" spans="1:23" x14ac:dyDescent="0.35">
      <c r="A864" s="235"/>
      <c r="C864" s="235"/>
      <c r="E864" s="235"/>
      <c r="G864" s="235"/>
      <c r="I864" s="235"/>
      <c r="K864" s="235"/>
      <c r="M864" s="235"/>
      <c r="O864" s="235"/>
      <c r="Q864" s="235"/>
      <c r="S864" s="235"/>
      <c r="U864" s="235"/>
      <c r="W864" s="235"/>
    </row>
    <row r="865" spans="1:23" x14ac:dyDescent="0.35">
      <c r="A865" s="235"/>
      <c r="C865" s="235"/>
      <c r="E865" s="235"/>
      <c r="G865" s="235"/>
      <c r="I865" s="235"/>
      <c r="K865" s="235"/>
      <c r="M865" s="235"/>
      <c r="O865" s="235"/>
      <c r="Q865" s="235"/>
      <c r="S865" s="235"/>
      <c r="U865" s="235"/>
      <c r="W865" s="235"/>
    </row>
    <row r="866" spans="1:23" x14ac:dyDescent="0.35">
      <c r="A866" s="235"/>
      <c r="C866" s="235"/>
      <c r="E866" s="235"/>
      <c r="G866" s="235"/>
      <c r="I866" s="235"/>
      <c r="K866" s="235"/>
      <c r="M866" s="235"/>
      <c r="O866" s="235"/>
      <c r="Q866" s="235"/>
      <c r="S866" s="235"/>
      <c r="U866" s="235"/>
      <c r="W866" s="235"/>
    </row>
    <row r="867" spans="1:23" x14ac:dyDescent="0.35">
      <c r="A867" s="235"/>
      <c r="C867" s="235"/>
      <c r="E867" s="235"/>
      <c r="G867" s="235"/>
      <c r="I867" s="235"/>
      <c r="K867" s="235"/>
      <c r="M867" s="235"/>
      <c r="O867" s="235"/>
      <c r="Q867" s="235"/>
      <c r="S867" s="235"/>
      <c r="U867" s="235"/>
      <c r="W867" s="235"/>
    </row>
    <row r="868" spans="1:23" x14ac:dyDescent="0.35">
      <c r="A868" s="235"/>
      <c r="C868" s="235"/>
      <c r="E868" s="235"/>
      <c r="G868" s="235"/>
      <c r="I868" s="235"/>
      <c r="K868" s="235"/>
      <c r="M868" s="235"/>
      <c r="O868" s="235"/>
      <c r="Q868" s="235"/>
      <c r="S868" s="235"/>
      <c r="U868" s="235"/>
      <c r="W868" s="235"/>
    </row>
    <row r="869" spans="1:23" x14ac:dyDescent="0.35">
      <c r="A869" s="235"/>
      <c r="C869" s="235"/>
      <c r="E869" s="235"/>
      <c r="G869" s="235"/>
      <c r="I869" s="235"/>
      <c r="K869" s="235"/>
      <c r="M869" s="235"/>
      <c r="O869" s="235"/>
      <c r="Q869" s="235"/>
      <c r="S869" s="235"/>
      <c r="U869" s="235"/>
      <c r="W869" s="235"/>
    </row>
    <row r="870" spans="1:23" x14ac:dyDescent="0.35">
      <c r="A870" s="235"/>
      <c r="C870" s="235"/>
      <c r="E870" s="235"/>
      <c r="G870" s="235"/>
      <c r="I870" s="235"/>
      <c r="K870" s="235"/>
      <c r="M870" s="235"/>
      <c r="O870" s="235"/>
      <c r="Q870" s="235"/>
      <c r="S870" s="235"/>
      <c r="U870" s="235"/>
      <c r="W870" s="235"/>
    </row>
    <row r="871" spans="1:23" x14ac:dyDescent="0.35">
      <c r="A871" s="235"/>
      <c r="C871" s="235"/>
      <c r="E871" s="235"/>
      <c r="G871" s="235"/>
      <c r="I871" s="235"/>
      <c r="K871" s="235"/>
      <c r="M871" s="235"/>
      <c r="O871" s="235"/>
      <c r="Q871" s="235"/>
      <c r="S871" s="235"/>
      <c r="U871" s="235"/>
      <c r="W871" s="235"/>
    </row>
    <row r="872" spans="1:23" x14ac:dyDescent="0.35">
      <c r="A872" s="235"/>
      <c r="C872" s="235"/>
      <c r="E872" s="235"/>
      <c r="G872" s="235"/>
      <c r="I872" s="235"/>
      <c r="K872" s="235"/>
      <c r="M872" s="235"/>
      <c r="O872" s="235"/>
      <c r="Q872" s="235"/>
      <c r="S872" s="235"/>
      <c r="U872" s="235"/>
      <c r="W872" s="235"/>
    </row>
    <row r="873" spans="1:23" x14ac:dyDescent="0.35">
      <c r="A873" s="235"/>
      <c r="C873" s="235"/>
      <c r="E873" s="235"/>
      <c r="G873" s="235"/>
      <c r="I873" s="235"/>
      <c r="K873" s="235"/>
      <c r="M873" s="235"/>
      <c r="O873" s="235"/>
      <c r="Q873" s="235"/>
      <c r="S873" s="235"/>
      <c r="U873" s="235"/>
      <c r="W873" s="235"/>
    </row>
    <row r="874" spans="1:23" x14ac:dyDescent="0.35">
      <c r="A874" s="235"/>
      <c r="C874" s="235"/>
      <c r="E874" s="235"/>
      <c r="G874" s="235"/>
      <c r="I874" s="235"/>
      <c r="K874" s="235"/>
      <c r="M874" s="235"/>
      <c r="O874" s="235"/>
      <c r="Q874" s="235"/>
      <c r="S874" s="235"/>
      <c r="U874" s="235"/>
      <c r="W874" s="235"/>
    </row>
    <row r="875" spans="1:23" x14ac:dyDescent="0.35">
      <c r="A875" s="235"/>
      <c r="C875" s="235"/>
      <c r="E875" s="235"/>
      <c r="G875" s="235"/>
      <c r="I875" s="235"/>
      <c r="K875" s="235"/>
      <c r="M875" s="235"/>
      <c r="O875" s="235"/>
      <c r="Q875" s="235"/>
      <c r="S875" s="235"/>
      <c r="U875" s="235"/>
      <c r="W875" s="235"/>
    </row>
    <row r="876" spans="1:23" x14ac:dyDescent="0.35">
      <c r="A876" s="235"/>
      <c r="C876" s="235"/>
      <c r="E876" s="235"/>
      <c r="G876" s="235"/>
      <c r="I876" s="235"/>
      <c r="K876" s="235"/>
      <c r="M876" s="235"/>
      <c r="O876" s="235"/>
      <c r="Q876" s="235"/>
      <c r="S876" s="235"/>
      <c r="U876" s="235"/>
      <c r="W876" s="235"/>
    </row>
    <row r="877" spans="1:23" x14ac:dyDescent="0.35">
      <c r="A877" s="235"/>
      <c r="C877" s="235"/>
      <c r="E877" s="235"/>
      <c r="G877" s="235"/>
      <c r="I877" s="235"/>
      <c r="K877" s="235"/>
      <c r="M877" s="235"/>
      <c r="O877" s="235"/>
      <c r="Q877" s="235"/>
      <c r="S877" s="235"/>
      <c r="U877" s="235"/>
      <c r="W877" s="235"/>
    </row>
    <row r="878" spans="1:23" x14ac:dyDescent="0.35">
      <c r="A878" s="235"/>
      <c r="C878" s="235"/>
      <c r="E878" s="235"/>
      <c r="G878" s="235"/>
      <c r="I878" s="235"/>
      <c r="K878" s="235"/>
      <c r="M878" s="235"/>
      <c r="O878" s="235"/>
      <c r="Q878" s="235"/>
      <c r="S878" s="235"/>
      <c r="U878" s="235"/>
      <c r="W878" s="235"/>
    </row>
    <row r="879" spans="1:23" x14ac:dyDescent="0.35">
      <c r="A879" s="235"/>
      <c r="C879" s="235"/>
      <c r="E879" s="235"/>
      <c r="G879" s="235"/>
      <c r="I879" s="235"/>
      <c r="K879" s="235"/>
      <c r="M879" s="235"/>
      <c r="O879" s="235"/>
      <c r="Q879" s="235"/>
      <c r="S879" s="235"/>
      <c r="U879" s="235"/>
      <c r="W879" s="235"/>
    </row>
    <row r="880" spans="1:23" x14ac:dyDescent="0.35">
      <c r="A880" s="235"/>
      <c r="C880" s="235"/>
      <c r="E880" s="235"/>
      <c r="G880" s="235"/>
      <c r="I880" s="235"/>
      <c r="K880" s="235"/>
      <c r="M880" s="235"/>
      <c r="O880" s="235"/>
      <c r="Q880" s="235"/>
      <c r="S880" s="235"/>
      <c r="U880" s="235"/>
      <c r="W880" s="235"/>
    </row>
    <row r="881" spans="1:23" x14ac:dyDescent="0.35">
      <c r="A881" s="235"/>
      <c r="C881" s="235"/>
      <c r="E881" s="235"/>
      <c r="G881" s="235"/>
      <c r="I881" s="235"/>
      <c r="K881" s="235"/>
      <c r="M881" s="235"/>
      <c r="O881" s="235"/>
      <c r="Q881" s="235"/>
      <c r="S881" s="235"/>
      <c r="U881" s="235"/>
      <c r="W881" s="235"/>
    </row>
    <row r="882" spans="1:23" x14ac:dyDescent="0.35">
      <c r="A882" s="235"/>
      <c r="C882" s="235"/>
      <c r="E882" s="235"/>
      <c r="G882" s="235"/>
      <c r="I882" s="235"/>
      <c r="K882" s="235"/>
      <c r="M882" s="235"/>
      <c r="O882" s="235"/>
      <c r="Q882" s="235"/>
      <c r="S882" s="235"/>
      <c r="U882" s="235"/>
      <c r="W882" s="235"/>
    </row>
    <row r="883" spans="1:23" x14ac:dyDescent="0.35">
      <c r="A883" s="235"/>
      <c r="C883" s="235"/>
      <c r="E883" s="235"/>
      <c r="G883" s="235"/>
      <c r="I883" s="235"/>
      <c r="K883" s="235"/>
      <c r="M883" s="235"/>
      <c r="O883" s="235"/>
      <c r="Q883" s="235"/>
      <c r="S883" s="235"/>
      <c r="U883" s="235"/>
      <c r="W883" s="235"/>
    </row>
    <row r="884" spans="1:23" x14ac:dyDescent="0.35">
      <c r="A884" s="235"/>
      <c r="C884" s="235"/>
      <c r="E884" s="235"/>
      <c r="G884" s="235"/>
      <c r="I884" s="235"/>
      <c r="K884" s="235"/>
      <c r="M884" s="235"/>
      <c r="O884" s="235"/>
      <c r="Q884" s="235"/>
      <c r="S884" s="235"/>
      <c r="U884" s="235"/>
      <c r="W884" s="235"/>
    </row>
    <row r="885" spans="1:23" x14ac:dyDescent="0.35">
      <c r="A885" s="235"/>
      <c r="C885" s="235"/>
      <c r="E885" s="235"/>
      <c r="G885" s="235"/>
      <c r="I885" s="235"/>
      <c r="K885" s="235"/>
      <c r="M885" s="235"/>
      <c r="O885" s="235"/>
      <c r="Q885" s="235"/>
      <c r="S885" s="235"/>
      <c r="U885" s="235"/>
      <c r="W885" s="235"/>
    </row>
    <row r="886" spans="1:23" x14ac:dyDescent="0.35">
      <c r="A886" s="235"/>
      <c r="C886" s="235"/>
      <c r="E886" s="235"/>
      <c r="G886" s="235"/>
      <c r="I886" s="235"/>
      <c r="K886" s="235"/>
      <c r="M886" s="235"/>
      <c r="O886" s="235"/>
      <c r="Q886" s="235"/>
      <c r="S886" s="235"/>
      <c r="U886" s="235"/>
      <c r="W886" s="235"/>
    </row>
    <row r="887" spans="1:23" x14ac:dyDescent="0.35">
      <c r="A887" s="235"/>
      <c r="C887" s="235"/>
      <c r="E887" s="235"/>
      <c r="G887" s="235"/>
      <c r="I887" s="235"/>
      <c r="K887" s="235"/>
      <c r="M887" s="235"/>
      <c r="O887" s="235"/>
      <c r="Q887" s="235"/>
      <c r="S887" s="235"/>
      <c r="U887" s="235"/>
      <c r="W887" s="235"/>
    </row>
    <row r="888" spans="1:23" x14ac:dyDescent="0.35">
      <c r="A888" s="235"/>
      <c r="C888" s="235"/>
      <c r="E888" s="235"/>
      <c r="G888" s="235"/>
      <c r="I888" s="235"/>
      <c r="K888" s="235"/>
      <c r="M888" s="235"/>
      <c r="O888" s="235"/>
      <c r="Q888" s="235"/>
      <c r="S888" s="235"/>
      <c r="U888" s="235"/>
      <c r="W888" s="235"/>
    </row>
    <row r="889" spans="1:23" x14ac:dyDescent="0.35">
      <c r="A889" s="235"/>
      <c r="C889" s="235"/>
      <c r="E889" s="235"/>
      <c r="G889" s="235"/>
      <c r="I889" s="235"/>
      <c r="K889" s="235"/>
      <c r="M889" s="235"/>
      <c r="O889" s="235"/>
      <c r="Q889" s="235"/>
      <c r="S889" s="235"/>
      <c r="U889" s="235"/>
      <c r="W889" s="235"/>
    </row>
    <row r="890" spans="1:23" x14ac:dyDescent="0.35">
      <c r="A890" s="235"/>
      <c r="C890" s="235"/>
      <c r="E890" s="235"/>
      <c r="G890" s="235"/>
      <c r="I890" s="235"/>
      <c r="K890" s="235"/>
      <c r="M890" s="235"/>
      <c r="O890" s="235"/>
      <c r="Q890" s="235"/>
      <c r="S890" s="235"/>
      <c r="U890" s="235"/>
      <c r="W890" s="235"/>
    </row>
    <row r="891" spans="1:23" x14ac:dyDescent="0.35">
      <c r="A891" s="235"/>
      <c r="C891" s="235"/>
      <c r="E891" s="235"/>
      <c r="G891" s="235"/>
      <c r="I891" s="235"/>
      <c r="K891" s="235"/>
      <c r="M891" s="235"/>
      <c r="O891" s="235"/>
      <c r="Q891" s="235"/>
      <c r="S891" s="235"/>
      <c r="U891" s="235"/>
      <c r="W891" s="235"/>
    </row>
    <row r="892" spans="1:23" x14ac:dyDescent="0.35">
      <c r="A892" s="235"/>
      <c r="C892" s="235"/>
      <c r="E892" s="235"/>
      <c r="G892" s="235"/>
      <c r="I892" s="235"/>
      <c r="K892" s="235"/>
      <c r="M892" s="235"/>
      <c r="O892" s="235"/>
      <c r="Q892" s="235"/>
      <c r="S892" s="235"/>
      <c r="U892" s="235"/>
      <c r="W892" s="235"/>
    </row>
    <row r="893" spans="1:23" x14ac:dyDescent="0.35">
      <c r="A893" s="235"/>
      <c r="C893" s="235"/>
      <c r="E893" s="235"/>
      <c r="G893" s="235"/>
      <c r="I893" s="235"/>
      <c r="K893" s="235"/>
      <c r="M893" s="235"/>
      <c r="O893" s="235"/>
      <c r="Q893" s="235"/>
      <c r="S893" s="235"/>
      <c r="U893" s="235"/>
      <c r="W893" s="235"/>
    </row>
    <row r="894" spans="1:23" x14ac:dyDescent="0.35">
      <c r="A894" s="235"/>
      <c r="C894" s="235"/>
      <c r="E894" s="235"/>
      <c r="G894" s="235"/>
      <c r="I894" s="235"/>
      <c r="K894" s="235"/>
      <c r="M894" s="235"/>
      <c r="O894" s="235"/>
      <c r="Q894" s="235"/>
      <c r="S894" s="235"/>
      <c r="U894" s="235"/>
      <c r="W894" s="235"/>
    </row>
    <row r="895" spans="1:23" x14ac:dyDescent="0.35">
      <c r="A895" s="235"/>
      <c r="C895" s="235"/>
      <c r="E895" s="235"/>
      <c r="G895" s="235"/>
      <c r="I895" s="235"/>
      <c r="K895" s="235"/>
      <c r="M895" s="235"/>
      <c r="O895" s="235"/>
      <c r="Q895" s="235"/>
      <c r="S895" s="235"/>
      <c r="U895" s="235"/>
      <c r="W895" s="235"/>
    </row>
    <row r="896" spans="1:23" x14ac:dyDescent="0.35">
      <c r="A896" s="235"/>
      <c r="C896" s="235"/>
      <c r="E896" s="235"/>
      <c r="G896" s="235"/>
      <c r="I896" s="235"/>
      <c r="K896" s="235"/>
      <c r="M896" s="235"/>
      <c r="O896" s="235"/>
      <c r="Q896" s="235"/>
      <c r="S896" s="235"/>
      <c r="U896" s="235"/>
      <c r="W896" s="235"/>
    </row>
    <row r="897" spans="1:23" x14ac:dyDescent="0.35">
      <c r="A897" s="235"/>
      <c r="C897" s="235"/>
      <c r="E897" s="235"/>
      <c r="G897" s="235"/>
      <c r="I897" s="235"/>
      <c r="K897" s="235"/>
      <c r="M897" s="235"/>
      <c r="O897" s="235"/>
      <c r="Q897" s="235"/>
      <c r="S897" s="235"/>
      <c r="U897" s="235"/>
      <c r="W897" s="235"/>
    </row>
    <row r="898" spans="1:23" x14ac:dyDescent="0.35">
      <c r="A898" s="235"/>
      <c r="C898" s="235"/>
      <c r="E898" s="235"/>
      <c r="G898" s="235"/>
      <c r="I898" s="235"/>
      <c r="K898" s="235"/>
      <c r="M898" s="235"/>
      <c r="O898" s="235"/>
      <c r="Q898" s="235"/>
      <c r="S898" s="235"/>
      <c r="U898" s="235"/>
      <c r="W898" s="235"/>
    </row>
    <row r="899" spans="1:23" x14ac:dyDescent="0.35">
      <c r="A899" s="235"/>
      <c r="C899" s="235"/>
      <c r="E899" s="235"/>
      <c r="G899" s="235"/>
      <c r="I899" s="235"/>
      <c r="K899" s="235"/>
      <c r="M899" s="235"/>
      <c r="O899" s="235"/>
      <c r="Q899" s="235"/>
      <c r="S899" s="235"/>
      <c r="U899" s="235"/>
      <c r="W899" s="235"/>
    </row>
    <row r="900" spans="1:23" x14ac:dyDescent="0.35">
      <c r="A900" s="235"/>
      <c r="C900" s="235"/>
      <c r="E900" s="235"/>
      <c r="G900" s="235"/>
      <c r="I900" s="235"/>
      <c r="K900" s="235"/>
      <c r="M900" s="235"/>
      <c r="O900" s="235"/>
      <c r="Q900" s="235"/>
      <c r="S900" s="235"/>
      <c r="U900" s="235"/>
      <c r="W900" s="235"/>
    </row>
    <row r="901" spans="1:23" x14ac:dyDescent="0.35">
      <c r="A901" s="235"/>
      <c r="C901" s="235"/>
      <c r="E901" s="235"/>
      <c r="G901" s="235"/>
      <c r="I901" s="235"/>
      <c r="K901" s="235"/>
      <c r="M901" s="235"/>
      <c r="O901" s="235"/>
      <c r="Q901" s="235"/>
      <c r="S901" s="235"/>
      <c r="U901" s="235"/>
      <c r="W901" s="235"/>
    </row>
    <row r="902" spans="1:23" x14ac:dyDescent="0.35">
      <c r="A902" s="235"/>
      <c r="C902" s="235"/>
      <c r="E902" s="235"/>
      <c r="G902" s="235"/>
      <c r="I902" s="235"/>
      <c r="K902" s="235"/>
      <c r="M902" s="235"/>
      <c r="O902" s="235"/>
      <c r="Q902" s="235"/>
      <c r="S902" s="235"/>
      <c r="U902" s="235"/>
      <c r="W902" s="235"/>
    </row>
    <row r="903" spans="1:23" x14ac:dyDescent="0.35">
      <c r="A903" s="235"/>
      <c r="C903" s="235"/>
      <c r="E903" s="235"/>
      <c r="G903" s="235"/>
      <c r="I903" s="235"/>
      <c r="K903" s="235"/>
      <c r="M903" s="235"/>
      <c r="O903" s="235"/>
      <c r="Q903" s="235"/>
      <c r="S903" s="235"/>
      <c r="U903" s="235"/>
      <c r="W903" s="235"/>
    </row>
    <row r="904" spans="1:23" x14ac:dyDescent="0.35">
      <c r="A904" s="235"/>
      <c r="C904" s="235"/>
      <c r="E904" s="235"/>
      <c r="G904" s="235"/>
      <c r="I904" s="235"/>
      <c r="K904" s="235"/>
      <c r="M904" s="235"/>
      <c r="O904" s="235"/>
      <c r="Q904" s="235"/>
      <c r="S904" s="235"/>
      <c r="U904" s="235"/>
      <c r="W904" s="235"/>
    </row>
    <row r="905" spans="1:23" x14ac:dyDescent="0.35">
      <c r="A905" s="235"/>
      <c r="C905" s="235"/>
      <c r="E905" s="235"/>
      <c r="G905" s="235"/>
      <c r="I905" s="235"/>
      <c r="K905" s="235"/>
      <c r="M905" s="235"/>
      <c r="O905" s="235"/>
      <c r="Q905" s="235"/>
      <c r="S905" s="235"/>
      <c r="U905" s="235"/>
      <c r="W905" s="235"/>
    </row>
    <row r="906" spans="1:23" x14ac:dyDescent="0.35">
      <c r="A906" s="235"/>
      <c r="C906" s="235"/>
      <c r="E906" s="235"/>
      <c r="G906" s="235"/>
      <c r="I906" s="235"/>
      <c r="K906" s="235"/>
      <c r="M906" s="235"/>
      <c r="O906" s="235"/>
      <c r="Q906" s="235"/>
      <c r="S906" s="235"/>
      <c r="U906" s="235"/>
      <c r="W906" s="235"/>
    </row>
    <row r="907" spans="1:23" x14ac:dyDescent="0.35">
      <c r="A907" s="235"/>
      <c r="C907" s="235"/>
      <c r="E907" s="235"/>
      <c r="G907" s="235"/>
      <c r="I907" s="235"/>
      <c r="K907" s="235"/>
      <c r="M907" s="235"/>
      <c r="O907" s="235"/>
      <c r="Q907" s="235"/>
      <c r="S907" s="235"/>
      <c r="U907" s="235"/>
      <c r="W907" s="235"/>
    </row>
    <row r="908" spans="1:23" x14ac:dyDescent="0.35">
      <c r="A908" s="235"/>
      <c r="C908" s="235"/>
      <c r="E908" s="235"/>
      <c r="G908" s="235"/>
      <c r="I908" s="235"/>
      <c r="K908" s="235"/>
      <c r="M908" s="235"/>
      <c r="O908" s="235"/>
      <c r="Q908" s="235"/>
      <c r="S908" s="235"/>
      <c r="U908" s="235"/>
      <c r="W908" s="235"/>
    </row>
    <row r="909" spans="1:23" x14ac:dyDescent="0.35">
      <c r="A909" s="235"/>
      <c r="C909" s="235"/>
      <c r="E909" s="235"/>
      <c r="G909" s="235"/>
      <c r="I909" s="235"/>
      <c r="K909" s="235"/>
      <c r="M909" s="235"/>
      <c r="O909" s="235"/>
      <c r="Q909" s="235"/>
      <c r="S909" s="235"/>
      <c r="U909" s="235"/>
      <c r="W909" s="235"/>
    </row>
    <row r="910" spans="1:23" x14ac:dyDescent="0.35">
      <c r="A910" s="235"/>
      <c r="C910" s="235"/>
      <c r="E910" s="235"/>
      <c r="G910" s="235"/>
      <c r="I910" s="235"/>
      <c r="K910" s="235"/>
      <c r="M910" s="235"/>
      <c r="O910" s="235"/>
      <c r="Q910" s="235"/>
      <c r="S910" s="235"/>
      <c r="U910" s="235"/>
      <c r="W910" s="235"/>
    </row>
    <row r="911" spans="1:23" x14ac:dyDescent="0.35">
      <c r="A911" s="235"/>
      <c r="C911" s="235"/>
      <c r="E911" s="235"/>
      <c r="G911" s="235"/>
      <c r="I911" s="235"/>
      <c r="K911" s="235"/>
      <c r="M911" s="235"/>
      <c r="O911" s="235"/>
      <c r="Q911" s="235"/>
      <c r="S911" s="235"/>
      <c r="U911" s="235"/>
      <c r="W911" s="235"/>
    </row>
    <row r="912" spans="1:23" x14ac:dyDescent="0.35">
      <c r="A912" s="235"/>
      <c r="C912" s="235"/>
      <c r="E912" s="235"/>
      <c r="G912" s="235"/>
      <c r="I912" s="235"/>
      <c r="K912" s="235"/>
      <c r="M912" s="235"/>
      <c r="O912" s="235"/>
      <c r="Q912" s="235"/>
      <c r="S912" s="235"/>
      <c r="U912" s="235"/>
      <c r="W912" s="235"/>
    </row>
    <row r="913" spans="1:23" x14ac:dyDescent="0.35">
      <c r="A913" s="235"/>
      <c r="C913" s="235"/>
      <c r="E913" s="235"/>
      <c r="G913" s="235"/>
      <c r="I913" s="235"/>
      <c r="K913" s="235"/>
      <c r="M913" s="235"/>
      <c r="O913" s="235"/>
      <c r="Q913" s="235"/>
      <c r="S913" s="235"/>
      <c r="U913" s="235"/>
      <c r="W913" s="235"/>
    </row>
    <row r="914" spans="1:23" x14ac:dyDescent="0.35">
      <c r="A914" s="235"/>
      <c r="C914" s="235"/>
      <c r="E914" s="235"/>
      <c r="G914" s="235"/>
      <c r="I914" s="235"/>
      <c r="K914" s="235"/>
      <c r="M914" s="235"/>
      <c r="O914" s="235"/>
      <c r="Q914" s="235"/>
      <c r="S914" s="235"/>
      <c r="U914" s="235"/>
      <c r="W914" s="235"/>
    </row>
    <row r="915" spans="1:23" x14ac:dyDescent="0.35">
      <c r="A915" s="235"/>
      <c r="C915" s="235"/>
      <c r="E915" s="235"/>
      <c r="G915" s="235"/>
      <c r="I915" s="235"/>
      <c r="K915" s="235"/>
      <c r="M915" s="235"/>
      <c r="O915" s="235"/>
      <c r="Q915" s="235"/>
      <c r="S915" s="235"/>
      <c r="U915" s="235"/>
      <c r="W915" s="235"/>
    </row>
    <row r="916" spans="1:23" x14ac:dyDescent="0.35">
      <c r="A916" s="235"/>
      <c r="C916" s="235"/>
      <c r="E916" s="235"/>
      <c r="G916" s="235"/>
      <c r="I916" s="235"/>
      <c r="K916" s="235"/>
      <c r="M916" s="235"/>
      <c r="O916" s="235"/>
      <c r="Q916" s="235"/>
      <c r="S916" s="235"/>
      <c r="U916" s="235"/>
      <c r="W916" s="235"/>
    </row>
    <row r="917" spans="1:23" x14ac:dyDescent="0.35">
      <c r="A917" s="235"/>
      <c r="C917" s="235"/>
      <c r="E917" s="235"/>
      <c r="G917" s="235"/>
      <c r="I917" s="235"/>
      <c r="K917" s="235"/>
      <c r="M917" s="235"/>
      <c r="O917" s="235"/>
      <c r="Q917" s="235"/>
      <c r="S917" s="235"/>
      <c r="U917" s="235"/>
      <c r="W917" s="235"/>
    </row>
    <row r="918" spans="1:23" x14ac:dyDescent="0.35">
      <c r="A918" s="235"/>
      <c r="C918" s="235"/>
      <c r="E918" s="235"/>
      <c r="G918" s="235"/>
      <c r="I918" s="235"/>
      <c r="K918" s="235"/>
      <c r="M918" s="235"/>
      <c r="O918" s="235"/>
      <c r="Q918" s="235"/>
      <c r="S918" s="235"/>
      <c r="U918" s="235"/>
      <c r="W918" s="235"/>
    </row>
    <row r="919" spans="1:23" x14ac:dyDescent="0.35">
      <c r="A919" s="235"/>
      <c r="C919" s="235"/>
      <c r="E919" s="235"/>
      <c r="G919" s="235"/>
      <c r="I919" s="235"/>
      <c r="K919" s="235"/>
      <c r="M919" s="235"/>
      <c r="O919" s="235"/>
      <c r="Q919" s="235"/>
      <c r="S919" s="235"/>
      <c r="U919" s="235"/>
      <c r="W919" s="235"/>
    </row>
    <row r="920" spans="1:23" x14ac:dyDescent="0.35">
      <c r="A920" s="235"/>
      <c r="C920" s="235"/>
      <c r="E920" s="235"/>
      <c r="G920" s="235"/>
      <c r="I920" s="235"/>
      <c r="K920" s="235"/>
      <c r="M920" s="235"/>
      <c r="O920" s="235"/>
      <c r="Q920" s="235"/>
      <c r="S920" s="235"/>
      <c r="U920" s="235"/>
      <c r="W920" s="235"/>
    </row>
    <row r="921" spans="1:23" x14ac:dyDescent="0.35">
      <c r="A921" s="235"/>
      <c r="C921" s="235"/>
      <c r="E921" s="235"/>
      <c r="G921" s="235"/>
      <c r="I921" s="235"/>
      <c r="K921" s="235"/>
      <c r="M921" s="235"/>
      <c r="O921" s="235"/>
      <c r="Q921" s="235"/>
      <c r="S921" s="235"/>
      <c r="U921" s="235"/>
      <c r="W921" s="235"/>
    </row>
    <row r="922" spans="1:23" x14ac:dyDescent="0.35">
      <c r="A922" s="235"/>
      <c r="C922" s="235"/>
      <c r="E922" s="235"/>
      <c r="G922" s="235"/>
      <c r="I922" s="235"/>
      <c r="K922" s="235"/>
      <c r="M922" s="235"/>
      <c r="O922" s="235"/>
      <c r="Q922" s="235"/>
      <c r="S922" s="235"/>
      <c r="U922" s="235"/>
      <c r="W922" s="235"/>
    </row>
    <row r="923" spans="1:23" x14ac:dyDescent="0.35">
      <c r="A923" s="235"/>
      <c r="C923" s="235"/>
      <c r="E923" s="235"/>
      <c r="G923" s="235"/>
      <c r="I923" s="235"/>
      <c r="K923" s="235"/>
      <c r="M923" s="235"/>
      <c r="O923" s="235"/>
      <c r="Q923" s="235"/>
      <c r="S923" s="235"/>
      <c r="U923" s="235"/>
      <c r="W923" s="235"/>
    </row>
    <row r="924" spans="1:23" x14ac:dyDescent="0.35">
      <c r="A924" s="235"/>
      <c r="C924" s="235"/>
      <c r="E924" s="235"/>
      <c r="G924" s="235"/>
      <c r="I924" s="235"/>
      <c r="K924" s="235"/>
      <c r="M924" s="235"/>
      <c r="O924" s="235"/>
      <c r="Q924" s="235"/>
      <c r="S924" s="235"/>
      <c r="U924" s="235"/>
      <c r="W924" s="235"/>
    </row>
    <row r="925" spans="1:23" x14ac:dyDescent="0.35">
      <c r="A925" s="235"/>
      <c r="C925" s="235"/>
      <c r="E925" s="235"/>
      <c r="G925" s="235"/>
      <c r="I925" s="235"/>
      <c r="K925" s="235"/>
      <c r="M925" s="235"/>
      <c r="O925" s="235"/>
      <c r="Q925" s="235"/>
      <c r="S925" s="235"/>
      <c r="U925" s="235"/>
      <c r="W925" s="235"/>
    </row>
    <row r="926" spans="1:23" x14ac:dyDescent="0.35">
      <c r="A926" s="235"/>
      <c r="C926" s="235"/>
      <c r="E926" s="235"/>
      <c r="G926" s="235"/>
      <c r="I926" s="235"/>
      <c r="K926" s="235"/>
      <c r="M926" s="235"/>
      <c r="O926" s="235"/>
      <c r="Q926" s="235"/>
      <c r="S926" s="235"/>
      <c r="U926" s="235"/>
      <c r="W926" s="235"/>
    </row>
    <row r="927" spans="1:23" x14ac:dyDescent="0.35">
      <c r="A927" s="235"/>
      <c r="C927" s="235"/>
      <c r="E927" s="235"/>
      <c r="G927" s="235"/>
      <c r="I927" s="235"/>
      <c r="K927" s="235"/>
      <c r="M927" s="235"/>
      <c r="O927" s="235"/>
      <c r="Q927" s="235"/>
      <c r="S927" s="235"/>
      <c r="U927" s="235"/>
      <c r="W927" s="235"/>
    </row>
    <row r="928" spans="1:23" x14ac:dyDescent="0.35">
      <c r="A928" s="235"/>
      <c r="C928" s="235"/>
      <c r="E928" s="235"/>
      <c r="G928" s="235"/>
      <c r="I928" s="235"/>
      <c r="K928" s="235"/>
      <c r="M928" s="235"/>
      <c r="O928" s="235"/>
      <c r="Q928" s="235"/>
      <c r="S928" s="235"/>
      <c r="U928" s="235"/>
      <c r="W928" s="235"/>
    </row>
    <row r="929" spans="1:23" x14ac:dyDescent="0.35">
      <c r="A929" s="235"/>
      <c r="C929" s="235"/>
      <c r="E929" s="235"/>
      <c r="G929" s="235"/>
      <c r="I929" s="235"/>
      <c r="K929" s="235"/>
      <c r="M929" s="235"/>
      <c r="O929" s="235"/>
      <c r="Q929" s="235"/>
      <c r="S929" s="235"/>
      <c r="U929" s="235"/>
      <c r="W929" s="235"/>
    </row>
    <row r="930" spans="1:23" x14ac:dyDescent="0.35">
      <c r="A930" s="235"/>
      <c r="C930" s="235"/>
      <c r="E930" s="235"/>
      <c r="G930" s="235"/>
      <c r="I930" s="235"/>
      <c r="K930" s="235"/>
      <c r="M930" s="235"/>
      <c r="O930" s="235"/>
      <c r="Q930" s="235"/>
      <c r="S930" s="235"/>
      <c r="U930" s="235"/>
      <c r="W930" s="235"/>
    </row>
    <row r="931" spans="1:23" x14ac:dyDescent="0.35">
      <c r="A931" s="235"/>
      <c r="C931" s="235"/>
      <c r="E931" s="235"/>
      <c r="G931" s="235"/>
      <c r="I931" s="235"/>
      <c r="K931" s="235"/>
      <c r="M931" s="235"/>
      <c r="O931" s="235"/>
      <c r="Q931" s="235"/>
      <c r="S931" s="235"/>
      <c r="U931" s="235"/>
      <c r="W931" s="235"/>
    </row>
    <row r="932" spans="1:23" x14ac:dyDescent="0.35">
      <c r="A932" s="235"/>
      <c r="C932" s="235"/>
      <c r="E932" s="235"/>
      <c r="G932" s="235"/>
      <c r="I932" s="235"/>
      <c r="K932" s="235"/>
      <c r="M932" s="235"/>
      <c r="O932" s="235"/>
      <c r="Q932" s="235"/>
      <c r="S932" s="235"/>
      <c r="U932" s="235"/>
      <c r="W932" s="235"/>
    </row>
    <row r="933" spans="1:23" x14ac:dyDescent="0.35">
      <c r="A933" s="235"/>
      <c r="C933" s="235"/>
      <c r="E933" s="235"/>
      <c r="G933" s="235"/>
      <c r="I933" s="235"/>
      <c r="K933" s="235"/>
      <c r="M933" s="235"/>
      <c r="O933" s="235"/>
      <c r="Q933" s="235"/>
      <c r="S933" s="235"/>
      <c r="U933" s="235"/>
      <c r="W933" s="235"/>
    </row>
    <row r="934" spans="1:23" x14ac:dyDescent="0.35">
      <c r="A934" s="235"/>
      <c r="C934" s="235"/>
      <c r="E934" s="235"/>
      <c r="G934" s="235"/>
      <c r="I934" s="235"/>
      <c r="K934" s="235"/>
      <c r="M934" s="235"/>
      <c r="O934" s="235"/>
      <c r="Q934" s="235"/>
      <c r="S934" s="235"/>
      <c r="U934" s="235"/>
      <c r="W934" s="235"/>
    </row>
    <row r="935" spans="1:23" x14ac:dyDescent="0.35">
      <c r="A935" s="235"/>
      <c r="C935" s="235"/>
      <c r="E935" s="235"/>
      <c r="G935" s="235"/>
      <c r="I935" s="235"/>
      <c r="K935" s="235"/>
      <c r="M935" s="235"/>
      <c r="O935" s="235"/>
      <c r="Q935" s="235"/>
      <c r="S935" s="235"/>
      <c r="U935" s="235"/>
      <c r="W935" s="235"/>
    </row>
    <row r="936" spans="1:23" x14ac:dyDescent="0.35">
      <c r="A936" s="235"/>
      <c r="C936" s="235"/>
      <c r="E936" s="235"/>
      <c r="G936" s="235"/>
      <c r="I936" s="235"/>
      <c r="K936" s="235"/>
      <c r="M936" s="235"/>
      <c r="O936" s="235"/>
      <c r="Q936" s="235"/>
      <c r="S936" s="235"/>
      <c r="U936" s="235"/>
      <c r="W936" s="235"/>
    </row>
    <row r="937" spans="1:23" x14ac:dyDescent="0.35">
      <c r="A937" s="235"/>
      <c r="C937" s="235"/>
      <c r="E937" s="235"/>
      <c r="G937" s="235"/>
      <c r="I937" s="235"/>
      <c r="K937" s="235"/>
      <c r="M937" s="235"/>
      <c r="O937" s="235"/>
      <c r="Q937" s="235"/>
      <c r="S937" s="235"/>
      <c r="U937" s="235"/>
      <c r="W937" s="235"/>
    </row>
    <row r="938" spans="1:23" x14ac:dyDescent="0.35">
      <c r="A938" s="235"/>
      <c r="C938" s="235"/>
      <c r="E938" s="235"/>
      <c r="G938" s="235"/>
      <c r="I938" s="235"/>
      <c r="K938" s="235"/>
      <c r="M938" s="235"/>
      <c r="O938" s="235"/>
      <c r="Q938" s="235"/>
      <c r="S938" s="235"/>
      <c r="U938" s="235"/>
      <c r="W938" s="235"/>
    </row>
    <row r="939" spans="1:23" x14ac:dyDescent="0.35">
      <c r="A939" s="235"/>
      <c r="C939" s="235"/>
      <c r="E939" s="235"/>
      <c r="G939" s="235"/>
      <c r="I939" s="235"/>
      <c r="K939" s="235"/>
      <c r="M939" s="235"/>
      <c r="O939" s="235"/>
      <c r="Q939" s="235"/>
      <c r="S939" s="235"/>
      <c r="U939" s="235"/>
      <c r="W939" s="235"/>
    </row>
    <row r="940" spans="1:23" x14ac:dyDescent="0.35">
      <c r="A940" s="235"/>
      <c r="C940" s="235"/>
      <c r="E940" s="235"/>
      <c r="G940" s="235"/>
      <c r="I940" s="235"/>
      <c r="K940" s="235"/>
      <c r="M940" s="235"/>
      <c r="O940" s="235"/>
      <c r="Q940" s="235"/>
      <c r="S940" s="235"/>
      <c r="U940" s="235"/>
      <c r="W940" s="235"/>
    </row>
    <row r="941" spans="1:23" x14ac:dyDescent="0.35">
      <c r="A941" s="235"/>
      <c r="C941" s="235"/>
      <c r="E941" s="235"/>
      <c r="G941" s="235"/>
      <c r="I941" s="235"/>
      <c r="K941" s="235"/>
      <c r="M941" s="235"/>
      <c r="O941" s="235"/>
      <c r="Q941" s="235"/>
      <c r="S941" s="235"/>
      <c r="U941" s="235"/>
      <c r="W941" s="235"/>
    </row>
    <row r="942" spans="1:23" x14ac:dyDescent="0.35">
      <c r="A942" s="235"/>
      <c r="C942" s="235"/>
      <c r="E942" s="235"/>
      <c r="G942" s="235"/>
      <c r="I942" s="235"/>
      <c r="K942" s="235"/>
      <c r="M942" s="235"/>
      <c r="O942" s="235"/>
      <c r="Q942" s="235"/>
      <c r="S942" s="235"/>
      <c r="U942" s="235"/>
      <c r="W942" s="235"/>
    </row>
    <row r="943" spans="1:23" x14ac:dyDescent="0.35">
      <c r="A943" s="235"/>
      <c r="C943" s="235"/>
      <c r="E943" s="235"/>
      <c r="G943" s="235"/>
      <c r="I943" s="235"/>
      <c r="K943" s="235"/>
      <c r="M943" s="235"/>
      <c r="O943" s="235"/>
      <c r="Q943" s="235"/>
      <c r="S943" s="235"/>
      <c r="U943" s="235"/>
      <c r="W943" s="235"/>
    </row>
    <row r="944" spans="1:23" x14ac:dyDescent="0.35">
      <c r="A944" s="235"/>
      <c r="C944" s="235"/>
      <c r="E944" s="235"/>
      <c r="G944" s="235"/>
      <c r="I944" s="235"/>
      <c r="K944" s="235"/>
      <c r="M944" s="235"/>
      <c r="O944" s="235"/>
      <c r="Q944" s="235"/>
      <c r="S944" s="235"/>
      <c r="U944" s="235"/>
      <c r="W944" s="235"/>
    </row>
    <row r="945" spans="1:23" x14ac:dyDescent="0.35">
      <c r="A945" s="235"/>
      <c r="C945" s="235"/>
      <c r="E945" s="235"/>
      <c r="G945" s="235"/>
      <c r="I945" s="235"/>
      <c r="K945" s="235"/>
      <c r="M945" s="235"/>
      <c r="O945" s="235"/>
      <c r="Q945" s="235"/>
      <c r="S945" s="235"/>
      <c r="U945" s="235"/>
      <c r="W945" s="235"/>
    </row>
    <row r="946" spans="1:23" x14ac:dyDescent="0.35">
      <c r="A946" s="235"/>
      <c r="C946" s="235"/>
      <c r="E946" s="235"/>
      <c r="G946" s="235"/>
      <c r="I946" s="235"/>
      <c r="K946" s="235"/>
      <c r="M946" s="235"/>
      <c r="O946" s="235"/>
      <c r="Q946" s="235"/>
      <c r="S946" s="235"/>
      <c r="U946" s="235"/>
      <c r="W946" s="235"/>
    </row>
    <row r="947" spans="1:23" x14ac:dyDescent="0.35">
      <c r="A947" s="235"/>
      <c r="C947" s="235"/>
      <c r="E947" s="235"/>
      <c r="G947" s="235"/>
      <c r="I947" s="235"/>
      <c r="K947" s="235"/>
      <c r="M947" s="235"/>
      <c r="O947" s="235"/>
      <c r="Q947" s="235"/>
      <c r="S947" s="235"/>
      <c r="U947" s="235"/>
      <c r="W947" s="235"/>
    </row>
    <row r="948" spans="1:23" x14ac:dyDescent="0.35">
      <c r="A948" s="235"/>
      <c r="C948" s="235"/>
      <c r="E948" s="235"/>
      <c r="G948" s="235"/>
      <c r="I948" s="235"/>
      <c r="K948" s="235"/>
      <c r="M948" s="235"/>
      <c r="O948" s="235"/>
      <c r="Q948" s="235"/>
      <c r="S948" s="235"/>
      <c r="U948" s="235"/>
      <c r="W948" s="235"/>
    </row>
    <row r="949" spans="1:23" x14ac:dyDescent="0.35">
      <c r="A949" s="235"/>
      <c r="C949" s="235"/>
      <c r="E949" s="235"/>
      <c r="G949" s="235"/>
      <c r="I949" s="235"/>
      <c r="K949" s="235"/>
      <c r="M949" s="235"/>
      <c r="O949" s="235"/>
      <c r="Q949" s="235"/>
      <c r="S949" s="235"/>
      <c r="U949" s="235"/>
      <c r="W949" s="235"/>
    </row>
    <row r="950" spans="1:23" x14ac:dyDescent="0.35">
      <c r="A950" s="235"/>
      <c r="C950" s="235"/>
      <c r="E950" s="235"/>
      <c r="G950" s="235"/>
      <c r="I950" s="235"/>
      <c r="K950" s="235"/>
      <c r="M950" s="235"/>
      <c r="O950" s="235"/>
      <c r="Q950" s="235"/>
      <c r="S950" s="235"/>
      <c r="U950" s="235"/>
      <c r="W950" s="235"/>
    </row>
    <row r="951" spans="1:23" x14ac:dyDescent="0.35">
      <c r="A951" s="235"/>
      <c r="C951" s="235"/>
      <c r="E951" s="235"/>
      <c r="G951" s="235"/>
      <c r="I951" s="235"/>
      <c r="K951" s="235"/>
      <c r="M951" s="235"/>
      <c r="O951" s="235"/>
      <c r="Q951" s="235"/>
      <c r="S951" s="235"/>
      <c r="U951" s="235"/>
      <c r="W951" s="235"/>
    </row>
    <row r="952" spans="1:23" x14ac:dyDescent="0.35">
      <c r="A952" s="235"/>
      <c r="C952" s="235"/>
      <c r="E952" s="235"/>
      <c r="G952" s="235"/>
      <c r="I952" s="235"/>
      <c r="K952" s="235"/>
      <c r="M952" s="235"/>
      <c r="O952" s="235"/>
      <c r="Q952" s="235"/>
      <c r="S952" s="235"/>
      <c r="U952" s="235"/>
      <c r="W952" s="235"/>
    </row>
    <row r="953" spans="1:23" x14ac:dyDescent="0.35">
      <c r="A953" s="235"/>
      <c r="C953" s="235"/>
      <c r="E953" s="235"/>
      <c r="G953" s="235"/>
      <c r="I953" s="235"/>
      <c r="K953" s="235"/>
      <c r="M953" s="235"/>
      <c r="O953" s="235"/>
      <c r="Q953" s="235"/>
      <c r="S953" s="235"/>
      <c r="U953" s="235"/>
      <c r="W953" s="235"/>
    </row>
    <row r="954" spans="1:23" x14ac:dyDescent="0.35">
      <c r="A954" s="235"/>
      <c r="C954" s="235"/>
      <c r="E954" s="235"/>
      <c r="G954" s="235"/>
      <c r="I954" s="235"/>
      <c r="K954" s="235"/>
      <c r="M954" s="235"/>
      <c r="O954" s="235"/>
      <c r="Q954" s="235"/>
      <c r="S954" s="235"/>
      <c r="U954" s="235"/>
      <c r="W954" s="235"/>
    </row>
    <row r="955" spans="1:23" x14ac:dyDescent="0.35">
      <c r="A955" s="235"/>
      <c r="C955" s="235"/>
      <c r="E955" s="235"/>
      <c r="G955" s="235"/>
      <c r="I955" s="235"/>
      <c r="K955" s="235"/>
      <c r="M955" s="235"/>
      <c r="O955" s="235"/>
      <c r="Q955" s="235"/>
      <c r="S955" s="235"/>
      <c r="U955" s="235"/>
      <c r="W955" s="235"/>
    </row>
    <row r="956" spans="1:23" x14ac:dyDescent="0.35">
      <c r="A956" s="235"/>
      <c r="C956" s="235"/>
      <c r="E956" s="235"/>
      <c r="G956" s="235"/>
      <c r="I956" s="235"/>
      <c r="K956" s="235"/>
      <c r="M956" s="235"/>
      <c r="O956" s="235"/>
      <c r="Q956" s="235"/>
      <c r="S956" s="235"/>
      <c r="U956" s="235"/>
      <c r="W956" s="235"/>
    </row>
    <row r="957" spans="1:23" x14ac:dyDescent="0.35">
      <c r="A957" s="235"/>
      <c r="C957" s="235"/>
      <c r="E957" s="235"/>
      <c r="G957" s="235"/>
      <c r="I957" s="235"/>
      <c r="K957" s="235"/>
      <c r="M957" s="235"/>
      <c r="O957" s="235"/>
      <c r="Q957" s="235"/>
      <c r="S957" s="235"/>
      <c r="U957" s="235"/>
      <c r="W957" s="235"/>
    </row>
    <row r="958" spans="1:23" x14ac:dyDescent="0.35">
      <c r="A958" s="235"/>
      <c r="C958" s="235"/>
      <c r="E958" s="235"/>
      <c r="G958" s="235"/>
      <c r="I958" s="235"/>
      <c r="K958" s="235"/>
      <c r="M958" s="235"/>
      <c r="O958" s="235"/>
      <c r="Q958" s="235"/>
      <c r="S958" s="235"/>
      <c r="U958" s="235"/>
      <c r="W958" s="235"/>
    </row>
    <row r="959" spans="1:23" x14ac:dyDescent="0.35">
      <c r="A959" s="235"/>
      <c r="C959" s="235"/>
      <c r="E959" s="235"/>
      <c r="G959" s="235"/>
      <c r="I959" s="235"/>
      <c r="K959" s="235"/>
      <c r="M959" s="235"/>
      <c r="O959" s="235"/>
      <c r="Q959" s="235"/>
      <c r="S959" s="235"/>
      <c r="U959" s="235"/>
      <c r="W959" s="235"/>
    </row>
    <row r="960" spans="1:23" x14ac:dyDescent="0.35">
      <c r="A960" s="235"/>
      <c r="C960" s="235"/>
      <c r="E960" s="235"/>
      <c r="G960" s="235"/>
      <c r="I960" s="235"/>
      <c r="K960" s="235"/>
      <c r="M960" s="235"/>
      <c r="O960" s="235"/>
      <c r="Q960" s="235"/>
      <c r="S960" s="235"/>
      <c r="U960" s="235"/>
      <c r="W960" s="235"/>
    </row>
    <row r="961" spans="1:23" x14ac:dyDescent="0.35">
      <c r="A961" s="235"/>
      <c r="C961" s="235"/>
      <c r="E961" s="235"/>
      <c r="G961" s="235"/>
      <c r="I961" s="235"/>
      <c r="K961" s="235"/>
      <c r="M961" s="235"/>
      <c r="O961" s="235"/>
      <c r="Q961" s="235"/>
      <c r="S961" s="235"/>
      <c r="U961" s="235"/>
      <c r="W961" s="235"/>
    </row>
    <row r="962" spans="1:23" x14ac:dyDescent="0.35">
      <c r="A962" s="235"/>
      <c r="C962" s="235"/>
      <c r="E962" s="235"/>
      <c r="G962" s="235"/>
      <c r="I962" s="235"/>
      <c r="K962" s="235"/>
      <c r="M962" s="235"/>
      <c r="O962" s="235"/>
      <c r="Q962" s="235"/>
      <c r="S962" s="235"/>
      <c r="U962" s="235"/>
      <c r="W962" s="235"/>
    </row>
    <row r="963" spans="1:23" x14ac:dyDescent="0.35">
      <c r="A963" s="235"/>
      <c r="C963" s="235"/>
      <c r="E963" s="235"/>
      <c r="G963" s="235"/>
      <c r="I963" s="235"/>
      <c r="K963" s="235"/>
      <c r="M963" s="235"/>
      <c r="O963" s="235"/>
      <c r="Q963" s="235"/>
      <c r="S963" s="235"/>
      <c r="U963" s="235"/>
      <c r="W963" s="235"/>
    </row>
    <row r="964" spans="1:23" x14ac:dyDescent="0.35">
      <c r="A964" s="235"/>
      <c r="C964" s="235"/>
      <c r="E964" s="235"/>
      <c r="G964" s="235"/>
      <c r="I964" s="235"/>
      <c r="K964" s="235"/>
      <c r="M964" s="235"/>
      <c r="O964" s="235"/>
      <c r="Q964" s="235"/>
      <c r="S964" s="235"/>
      <c r="U964" s="235"/>
      <c r="W964" s="235"/>
    </row>
    <row r="965" spans="1:23" x14ac:dyDescent="0.35">
      <c r="A965" s="235"/>
      <c r="C965" s="235"/>
      <c r="E965" s="235"/>
      <c r="G965" s="235"/>
      <c r="I965" s="235"/>
      <c r="K965" s="235"/>
      <c r="M965" s="235"/>
      <c r="O965" s="235"/>
      <c r="Q965" s="235"/>
      <c r="S965" s="235"/>
      <c r="U965" s="235"/>
      <c r="W965" s="235"/>
    </row>
    <row r="966" spans="1:23" x14ac:dyDescent="0.35">
      <c r="A966" s="235"/>
      <c r="C966" s="235"/>
      <c r="E966" s="235"/>
      <c r="G966" s="235"/>
      <c r="I966" s="235"/>
      <c r="K966" s="235"/>
      <c r="M966" s="235"/>
      <c r="O966" s="235"/>
      <c r="Q966" s="235"/>
      <c r="S966" s="235"/>
      <c r="U966" s="235"/>
      <c r="W966" s="235"/>
    </row>
    <row r="967" spans="1:23" x14ac:dyDescent="0.35">
      <c r="A967" s="235"/>
      <c r="C967" s="235"/>
      <c r="E967" s="235"/>
      <c r="G967" s="235"/>
      <c r="I967" s="235"/>
      <c r="K967" s="235"/>
      <c r="M967" s="235"/>
      <c r="O967" s="235"/>
      <c r="Q967" s="235"/>
      <c r="S967" s="235"/>
      <c r="U967" s="235"/>
      <c r="W967" s="235"/>
    </row>
    <row r="968" spans="1:23" x14ac:dyDescent="0.35">
      <c r="A968" s="235"/>
      <c r="C968" s="235"/>
      <c r="E968" s="235"/>
      <c r="G968" s="235"/>
      <c r="I968" s="235"/>
      <c r="K968" s="235"/>
      <c r="M968" s="235"/>
      <c r="O968" s="235"/>
      <c r="Q968" s="235"/>
      <c r="S968" s="235"/>
      <c r="U968" s="235"/>
      <c r="W968" s="235"/>
    </row>
    <row r="969" spans="1:23" x14ac:dyDescent="0.35">
      <c r="A969" s="235"/>
      <c r="C969" s="235"/>
      <c r="E969" s="235"/>
      <c r="G969" s="235"/>
      <c r="I969" s="235"/>
      <c r="K969" s="235"/>
      <c r="M969" s="235"/>
      <c r="O969" s="235"/>
      <c r="Q969" s="235"/>
      <c r="S969" s="235"/>
      <c r="U969" s="235"/>
      <c r="W969" s="235"/>
    </row>
    <row r="970" spans="1:23" x14ac:dyDescent="0.35">
      <c r="A970" s="235"/>
      <c r="C970" s="235"/>
      <c r="E970" s="235"/>
      <c r="G970" s="235"/>
      <c r="I970" s="235"/>
      <c r="K970" s="235"/>
      <c r="M970" s="235"/>
      <c r="O970" s="235"/>
      <c r="Q970" s="235"/>
      <c r="S970" s="235"/>
      <c r="U970" s="235"/>
      <c r="W970" s="235"/>
    </row>
    <row r="971" spans="1:23" x14ac:dyDescent="0.35">
      <c r="A971" s="235"/>
      <c r="C971" s="235"/>
      <c r="E971" s="235"/>
      <c r="G971" s="235"/>
      <c r="I971" s="235"/>
      <c r="K971" s="235"/>
      <c r="M971" s="235"/>
      <c r="O971" s="235"/>
      <c r="Q971" s="235"/>
      <c r="S971" s="235"/>
      <c r="U971" s="235"/>
      <c r="W971" s="235"/>
    </row>
    <row r="972" spans="1:23" x14ac:dyDescent="0.35">
      <c r="A972" s="235"/>
      <c r="C972" s="235"/>
      <c r="E972" s="235"/>
      <c r="G972" s="235"/>
      <c r="I972" s="235"/>
      <c r="K972" s="235"/>
      <c r="M972" s="235"/>
      <c r="O972" s="235"/>
      <c r="Q972" s="235"/>
      <c r="S972" s="235"/>
      <c r="U972" s="235"/>
      <c r="W972" s="235"/>
    </row>
    <row r="973" spans="1:23" x14ac:dyDescent="0.35">
      <c r="A973" s="235"/>
      <c r="C973" s="235"/>
      <c r="E973" s="235"/>
      <c r="G973" s="235"/>
      <c r="I973" s="235"/>
      <c r="K973" s="235"/>
      <c r="M973" s="235"/>
      <c r="O973" s="235"/>
      <c r="Q973" s="235"/>
      <c r="S973" s="235"/>
      <c r="U973" s="235"/>
      <c r="W973" s="235"/>
    </row>
    <row r="974" spans="1:23" x14ac:dyDescent="0.35">
      <c r="A974" s="235"/>
      <c r="C974" s="235"/>
      <c r="E974" s="235"/>
      <c r="G974" s="235"/>
      <c r="I974" s="235"/>
      <c r="K974" s="235"/>
      <c r="M974" s="235"/>
      <c r="O974" s="235"/>
      <c r="Q974" s="235"/>
      <c r="S974" s="235"/>
      <c r="U974" s="235"/>
      <c r="W974" s="235"/>
    </row>
    <row r="975" spans="1:23" x14ac:dyDescent="0.35">
      <c r="A975" s="235"/>
      <c r="C975" s="235"/>
      <c r="E975" s="235"/>
      <c r="G975" s="235"/>
      <c r="I975" s="235"/>
      <c r="K975" s="235"/>
      <c r="M975" s="235"/>
      <c r="O975" s="235"/>
      <c r="Q975" s="235"/>
      <c r="S975" s="235"/>
      <c r="U975" s="235"/>
      <c r="W975" s="235"/>
    </row>
    <row r="976" spans="1:23" x14ac:dyDescent="0.35">
      <c r="A976" s="235"/>
      <c r="C976" s="235"/>
      <c r="E976" s="235"/>
      <c r="G976" s="235"/>
      <c r="I976" s="235"/>
      <c r="K976" s="235"/>
      <c r="M976" s="235"/>
      <c r="O976" s="235"/>
      <c r="Q976" s="235"/>
      <c r="S976" s="235"/>
      <c r="U976" s="235"/>
      <c r="W976" s="235"/>
    </row>
    <row r="977" spans="1:23" x14ac:dyDescent="0.35">
      <c r="A977" s="235"/>
      <c r="C977" s="235"/>
      <c r="E977" s="235"/>
      <c r="G977" s="235"/>
      <c r="I977" s="235"/>
      <c r="K977" s="235"/>
      <c r="M977" s="235"/>
      <c r="O977" s="235"/>
      <c r="Q977" s="235"/>
      <c r="S977" s="235"/>
      <c r="U977" s="235"/>
      <c r="W977" s="235"/>
    </row>
    <row r="978" spans="1:23" x14ac:dyDescent="0.35">
      <c r="A978" s="235"/>
      <c r="C978" s="235"/>
      <c r="E978" s="235"/>
      <c r="G978" s="235"/>
      <c r="I978" s="235"/>
      <c r="K978" s="235"/>
      <c r="M978" s="235"/>
      <c r="O978" s="235"/>
      <c r="Q978" s="235"/>
      <c r="S978" s="235"/>
      <c r="U978" s="235"/>
      <c r="W978" s="235"/>
    </row>
    <row r="979" spans="1:23" x14ac:dyDescent="0.35">
      <c r="A979" s="235"/>
      <c r="C979" s="235"/>
      <c r="E979" s="235"/>
      <c r="G979" s="235"/>
      <c r="I979" s="235"/>
      <c r="K979" s="235"/>
      <c r="M979" s="235"/>
      <c r="O979" s="235"/>
      <c r="Q979" s="235"/>
      <c r="S979" s="235"/>
      <c r="U979" s="235"/>
      <c r="W979" s="235"/>
    </row>
    <row r="980" spans="1:23" x14ac:dyDescent="0.35">
      <c r="A980" s="235"/>
      <c r="C980" s="235"/>
      <c r="E980" s="235"/>
      <c r="G980" s="235"/>
      <c r="I980" s="235"/>
      <c r="K980" s="235"/>
      <c r="M980" s="235"/>
      <c r="O980" s="235"/>
      <c r="Q980" s="235"/>
      <c r="S980" s="235"/>
      <c r="U980" s="235"/>
      <c r="W980" s="235"/>
    </row>
    <row r="981" spans="1:23" x14ac:dyDescent="0.35">
      <c r="A981" s="235"/>
      <c r="C981" s="235"/>
      <c r="E981" s="235"/>
      <c r="G981" s="235"/>
      <c r="I981" s="235"/>
      <c r="K981" s="235"/>
      <c r="M981" s="235"/>
      <c r="O981" s="235"/>
      <c r="Q981" s="235"/>
      <c r="S981" s="235"/>
      <c r="U981" s="235"/>
      <c r="W981" s="235"/>
    </row>
    <row r="982" spans="1:23" x14ac:dyDescent="0.35">
      <c r="A982" s="235"/>
      <c r="C982" s="235"/>
      <c r="E982" s="235"/>
      <c r="G982" s="235"/>
      <c r="I982" s="235"/>
      <c r="K982" s="235"/>
      <c r="M982" s="235"/>
      <c r="O982" s="235"/>
      <c r="Q982" s="235"/>
      <c r="S982" s="235"/>
      <c r="U982" s="235"/>
      <c r="W982" s="235"/>
    </row>
    <row r="983" spans="1:23" x14ac:dyDescent="0.35">
      <c r="A983" s="235"/>
      <c r="C983" s="235"/>
      <c r="E983" s="235"/>
      <c r="G983" s="235"/>
      <c r="I983" s="235"/>
      <c r="K983" s="235"/>
      <c r="M983" s="235"/>
      <c r="O983" s="235"/>
      <c r="Q983" s="235"/>
      <c r="S983" s="235"/>
      <c r="U983" s="235"/>
      <c r="W983" s="235"/>
    </row>
    <row r="984" spans="1:23" x14ac:dyDescent="0.35">
      <c r="A984" s="235"/>
      <c r="C984" s="235"/>
      <c r="E984" s="235"/>
      <c r="G984" s="235"/>
      <c r="I984" s="235"/>
      <c r="K984" s="235"/>
      <c r="M984" s="235"/>
      <c r="O984" s="235"/>
      <c r="Q984" s="235"/>
      <c r="S984" s="235"/>
      <c r="U984" s="235"/>
      <c r="W984" s="235"/>
    </row>
    <row r="985" spans="1:23" x14ac:dyDescent="0.35">
      <c r="A985" s="235"/>
      <c r="C985" s="235"/>
      <c r="E985" s="235"/>
      <c r="G985" s="235"/>
      <c r="I985" s="235"/>
      <c r="K985" s="235"/>
      <c r="M985" s="235"/>
      <c r="O985" s="235"/>
      <c r="Q985" s="235"/>
      <c r="S985" s="235"/>
      <c r="U985" s="235"/>
      <c r="W985" s="235"/>
    </row>
    <row r="986" spans="1:23" x14ac:dyDescent="0.35">
      <c r="A986" s="235"/>
      <c r="C986" s="235"/>
      <c r="E986" s="235"/>
      <c r="G986" s="235"/>
      <c r="I986" s="235"/>
      <c r="K986" s="235"/>
      <c r="M986" s="235"/>
      <c r="O986" s="235"/>
      <c r="Q986" s="235"/>
      <c r="S986" s="235"/>
      <c r="U986" s="235"/>
      <c r="W986" s="235"/>
    </row>
    <row r="987" spans="1:23" x14ac:dyDescent="0.35">
      <c r="A987" s="235"/>
      <c r="C987" s="235"/>
      <c r="E987" s="235"/>
      <c r="G987" s="235"/>
      <c r="I987" s="235"/>
      <c r="K987" s="235"/>
      <c r="M987" s="235"/>
      <c r="O987" s="235"/>
      <c r="Q987" s="235"/>
      <c r="S987" s="235"/>
      <c r="U987" s="235"/>
      <c r="W987" s="235"/>
    </row>
    <row r="988" spans="1:23" x14ac:dyDescent="0.35">
      <c r="A988" s="235"/>
      <c r="C988" s="235"/>
      <c r="E988" s="235"/>
      <c r="G988" s="235"/>
      <c r="I988" s="235"/>
      <c r="K988" s="235"/>
      <c r="M988" s="235"/>
      <c r="O988" s="235"/>
      <c r="Q988" s="235"/>
      <c r="S988" s="235"/>
      <c r="U988" s="235"/>
      <c r="W988" s="235"/>
    </row>
    <row r="989" spans="1:23" x14ac:dyDescent="0.35">
      <c r="A989" s="235"/>
      <c r="C989" s="235"/>
      <c r="E989" s="235"/>
      <c r="G989" s="235"/>
      <c r="I989" s="235"/>
      <c r="K989" s="235"/>
      <c r="M989" s="235"/>
      <c r="O989" s="235"/>
      <c r="Q989" s="235"/>
      <c r="S989" s="235"/>
      <c r="U989" s="235"/>
      <c r="W989" s="235"/>
    </row>
    <row r="990" spans="1:23" x14ac:dyDescent="0.35">
      <c r="A990" s="235"/>
      <c r="C990" s="235"/>
      <c r="E990" s="235"/>
      <c r="G990" s="235"/>
      <c r="I990" s="235"/>
      <c r="K990" s="235"/>
      <c r="M990" s="235"/>
      <c r="O990" s="235"/>
      <c r="Q990" s="235"/>
      <c r="S990" s="235"/>
      <c r="U990" s="235"/>
      <c r="W990" s="235"/>
    </row>
    <row r="991" spans="1:23" x14ac:dyDescent="0.35">
      <c r="A991" s="235"/>
      <c r="C991" s="235"/>
      <c r="E991" s="235"/>
      <c r="G991" s="235"/>
      <c r="I991" s="235"/>
      <c r="K991" s="235"/>
      <c r="M991" s="235"/>
      <c r="O991" s="235"/>
      <c r="Q991" s="235"/>
      <c r="S991" s="235"/>
      <c r="U991" s="235"/>
      <c r="W991" s="235"/>
    </row>
    <row r="992" spans="1:23" x14ac:dyDescent="0.35">
      <c r="A992" s="235"/>
      <c r="C992" s="235"/>
      <c r="E992" s="235"/>
      <c r="G992" s="235"/>
      <c r="I992" s="235"/>
      <c r="K992" s="235"/>
      <c r="M992" s="235"/>
      <c r="O992" s="235"/>
      <c r="Q992" s="235"/>
      <c r="S992" s="235"/>
      <c r="U992" s="235"/>
      <c r="W992" s="235"/>
    </row>
    <row r="993" spans="1:23" x14ac:dyDescent="0.35">
      <c r="A993" s="235"/>
      <c r="C993" s="235"/>
      <c r="E993" s="235"/>
      <c r="G993" s="235"/>
      <c r="I993" s="235"/>
      <c r="K993" s="235"/>
      <c r="M993" s="235"/>
      <c r="O993" s="235"/>
      <c r="Q993" s="235"/>
      <c r="S993" s="235"/>
      <c r="U993" s="235"/>
      <c r="W993" s="235"/>
    </row>
    <row r="994" spans="1:23" x14ac:dyDescent="0.35">
      <c r="A994" s="235"/>
      <c r="C994" s="235"/>
      <c r="E994" s="235"/>
      <c r="G994" s="235"/>
      <c r="I994" s="235"/>
      <c r="K994" s="235"/>
      <c r="M994" s="235"/>
      <c r="O994" s="235"/>
      <c r="Q994" s="235"/>
      <c r="S994" s="235"/>
      <c r="U994" s="235"/>
      <c r="W994" s="235"/>
    </row>
    <row r="995" spans="1:23" x14ac:dyDescent="0.35">
      <c r="A995" s="235"/>
      <c r="C995" s="235"/>
      <c r="E995" s="235"/>
      <c r="G995" s="235"/>
      <c r="I995" s="235"/>
      <c r="K995" s="235"/>
      <c r="M995" s="235"/>
      <c r="O995" s="235"/>
      <c r="Q995" s="235"/>
      <c r="S995" s="235"/>
      <c r="U995" s="235"/>
      <c r="W995" s="235"/>
    </row>
    <row r="996" spans="1:23" x14ac:dyDescent="0.35">
      <c r="A996" s="235"/>
      <c r="C996" s="235"/>
      <c r="E996" s="235"/>
      <c r="G996" s="235"/>
      <c r="I996" s="235"/>
      <c r="K996" s="235"/>
      <c r="M996" s="235"/>
      <c r="O996" s="235"/>
      <c r="Q996" s="235"/>
      <c r="S996" s="235"/>
      <c r="U996" s="235"/>
      <c r="W996" s="235"/>
    </row>
    <row r="997" spans="1:23" x14ac:dyDescent="0.35">
      <c r="A997" s="235"/>
      <c r="C997" s="235"/>
      <c r="E997" s="235"/>
      <c r="G997" s="235"/>
      <c r="I997" s="235"/>
      <c r="K997" s="235"/>
      <c r="M997" s="235"/>
      <c r="O997" s="235"/>
      <c r="Q997" s="235"/>
      <c r="S997" s="235"/>
      <c r="U997" s="235"/>
      <c r="W997" s="235"/>
    </row>
    <row r="998" spans="1:23" x14ac:dyDescent="0.35">
      <c r="A998" s="235"/>
      <c r="C998" s="235"/>
      <c r="E998" s="235"/>
      <c r="G998" s="235"/>
      <c r="I998" s="235"/>
      <c r="K998" s="235"/>
      <c r="M998" s="235"/>
      <c r="O998" s="235"/>
      <c r="Q998" s="235"/>
      <c r="S998" s="235"/>
      <c r="U998" s="235"/>
      <c r="W998" s="235"/>
    </row>
    <row r="999" spans="1:23" x14ac:dyDescent="0.35">
      <c r="A999" s="235"/>
      <c r="C999" s="235"/>
      <c r="E999" s="235"/>
      <c r="G999" s="235"/>
      <c r="I999" s="235"/>
      <c r="K999" s="235"/>
      <c r="M999" s="235"/>
      <c r="O999" s="235"/>
      <c r="Q999" s="235"/>
      <c r="S999" s="235"/>
      <c r="U999" s="235"/>
      <c r="W999" s="235"/>
    </row>
    <row r="1000" spans="1:23" x14ac:dyDescent="0.35">
      <c r="A1000" s="235"/>
      <c r="C1000" s="235"/>
      <c r="E1000" s="235"/>
      <c r="G1000" s="235"/>
      <c r="I1000" s="235"/>
      <c r="K1000" s="235"/>
      <c r="M1000" s="235"/>
      <c r="O1000" s="235"/>
      <c r="Q1000" s="235"/>
      <c r="S1000" s="235"/>
      <c r="U1000" s="235"/>
      <c r="W1000" s="235"/>
    </row>
    <row r="1001" spans="1:23" x14ac:dyDescent="0.35">
      <c r="A1001" s="235"/>
      <c r="C1001" s="235"/>
      <c r="E1001" s="235"/>
      <c r="G1001" s="235"/>
      <c r="I1001" s="235"/>
      <c r="K1001" s="235"/>
      <c r="M1001" s="235"/>
      <c r="O1001" s="235"/>
      <c r="Q1001" s="235"/>
      <c r="S1001" s="235"/>
      <c r="U1001" s="235"/>
      <c r="W1001" s="235"/>
    </row>
    <row r="1002" spans="1:23" x14ac:dyDescent="0.35">
      <c r="A1002" s="235"/>
      <c r="C1002" s="235"/>
      <c r="E1002" s="235"/>
      <c r="G1002" s="235"/>
      <c r="I1002" s="235"/>
      <c r="K1002" s="235"/>
      <c r="M1002" s="235"/>
      <c r="O1002" s="235"/>
      <c r="Q1002" s="235"/>
      <c r="S1002" s="235"/>
      <c r="U1002" s="235"/>
      <c r="W1002" s="235"/>
    </row>
    <row r="1003" spans="1:23" x14ac:dyDescent="0.35">
      <c r="A1003" s="235"/>
      <c r="C1003" s="235"/>
      <c r="E1003" s="235"/>
      <c r="G1003" s="235"/>
      <c r="I1003" s="235"/>
      <c r="K1003" s="235"/>
      <c r="M1003" s="235"/>
      <c r="O1003" s="235"/>
      <c r="Q1003" s="235"/>
      <c r="S1003" s="235"/>
      <c r="U1003" s="235"/>
      <c r="W1003" s="235"/>
    </row>
    <row r="1004" spans="1:23" x14ac:dyDescent="0.35">
      <c r="A1004" s="235"/>
      <c r="C1004" s="235"/>
      <c r="E1004" s="235"/>
      <c r="G1004" s="235"/>
      <c r="I1004" s="235"/>
      <c r="K1004" s="235"/>
      <c r="M1004" s="235"/>
      <c r="O1004" s="235"/>
      <c r="Q1004" s="235"/>
      <c r="S1004" s="235"/>
      <c r="U1004" s="235"/>
      <c r="W1004" s="235"/>
    </row>
    <row r="1005" spans="1:23" x14ac:dyDescent="0.35">
      <c r="A1005" s="235"/>
      <c r="C1005" s="235"/>
      <c r="E1005" s="235"/>
      <c r="G1005" s="235"/>
      <c r="I1005" s="235"/>
      <c r="K1005" s="235"/>
      <c r="M1005" s="235"/>
      <c r="O1005" s="235"/>
      <c r="Q1005" s="235"/>
      <c r="S1005" s="235"/>
      <c r="U1005" s="235"/>
      <c r="W1005" s="235"/>
    </row>
    <row r="1006" spans="1:23" x14ac:dyDescent="0.35">
      <c r="A1006" s="235"/>
      <c r="C1006" s="235"/>
      <c r="E1006" s="235"/>
      <c r="G1006" s="235"/>
      <c r="I1006" s="235"/>
      <c r="K1006" s="235"/>
      <c r="M1006" s="235"/>
      <c r="O1006" s="235"/>
      <c r="Q1006" s="235"/>
      <c r="S1006" s="235"/>
      <c r="U1006" s="235"/>
      <c r="W1006" s="235"/>
    </row>
    <row r="1007" spans="1:23" x14ac:dyDescent="0.35">
      <c r="A1007" s="235"/>
      <c r="C1007" s="235"/>
      <c r="E1007" s="235"/>
      <c r="G1007" s="235"/>
      <c r="I1007" s="235"/>
      <c r="K1007" s="235"/>
      <c r="M1007" s="235"/>
      <c r="O1007" s="235"/>
      <c r="Q1007" s="235"/>
      <c r="S1007" s="235"/>
      <c r="U1007" s="235"/>
      <c r="W1007" s="235"/>
    </row>
    <row r="1008" spans="1:23" x14ac:dyDescent="0.35">
      <c r="A1008" s="235"/>
      <c r="C1008" s="235"/>
      <c r="E1008" s="235"/>
      <c r="G1008" s="235"/>
      <c r="I1008" s="235"/>
      <c r="K1008" s="235"/>
      <c r="M1008" s="235"/>
      <c r="O1008" s="235"/>
      <c r="Q1008" s="235"/>
      <c r="S1008" s="235"/>
      <c r="U1008" s="235"/>
      <c r="W1008" s="235"/>
    </row>
    <row r="1009" spans="1:23" x14ac:dyDescent="0.35">
      <c r="A1009" s="235"/>
      <c r="C1009" s="235"/>
      <c r="E1009" s="235"/>
      <c r="G1009" s="235"/>
      <c r="I1009" s="235"/>
      <c r="K1009" s="235"/>
      <c r="M1009" s="235"/>
      <c r="O1009" s="235"/>
      <c r="Q1009" s="235"/>
      <c r="S1009" s="235"/>
      <c r="U1009" s="235"/>
      <c r="W1009" s="235"/>
    </row>
    <row r="1010" spans="1:23" x14ac:dyDescent="0.35">
      <c r="A1010" s="235"/>
      <c r="C1010" s="235"/>
      <c r="E1010" s="235"/>
      <c r="G1010" s="235"/>
      <c r="I1010" s="235"/>
      <c r="K1010" s="235"/>
      <c r="M1010" s="235"/>
      <c r="O1010" s="235"/>
      <c r="Q1010" s="235"/>
      <c r="S1010" s="235"/>
      <c r="U1010" s="235"/>
      <c r="W1010" s="235"/>
    </row>
    <row r="1011" spans="1:23" x14ac:dyDescent="0.35">
      <c r="A1011" s="235"/>
      <c r="C1011" s="235"/>
      <c r="E1011" s="235"/>
      <c r="G1011" s="235"/>
      <c r="I1011" s="235"/>
      <c r="K1011" s="235"/>
      <c r="M1011" s="235"/>
      <c r="O1011" s="235"/>
      <c r="Q1011" s="235"/>
      <c r="S1011" s="235"/>
      <c r="U1011" s="235"/>
      <c r="W1011" s="235"/>
    </row>
    <row r="1012" spans="1:23" x14ac:dyDescent="0.35">
      <c r="A1012" s="235"/>
      <c r="C1012" s="235"/>
      <c r="E1012" s="235"/>
      <c r="G1012" s="235"/>
      <c r="I1012" s="235"/>
      <c r="K1012" s="235"/>
      <c r="M1012" s="235"/>
      <c r="O1012" s="235"/>
      <c r="Q1012" s="235"/>
      <c r="S1012" s="235"/>
      <c r="U1012" s="235"/>
      <c r="W1012" s="235"/>
    </row>
    <row r="1013" spans="1:23" x14ac:dyDescent="0.35">
      <c r="A1013" s="235"/>
      <c r="C1013" s="235"/>
      <c r="E1013" s="235"/>
      <c r="G1013" s="235"/>
      <c r="I1013" s="235"/>
      <c r="K1013" s="235"/>
      <c r="M1013" s="235"/>
      <c r="O1013" s="235"/>
      <c r="Q1013" s="235"/>
      <c r="S1013" s="235"/>
      <c r="U1013" s="235"/>
      <c r="W1013" s="235"/>
    </row>
    <row r="1014" spans="1:23" x14ac:dyDescent="0.35">
      <c r="A1014" s="235"/>
      <c r="C1014" s="235"/>
      <c r="E1014" s="235"/>
      <c r="G1014" s="235"/>
      <c r="I1014" s="235"/>
      <c r="K1014" s="235"/>
      <c r="M1014" s="235"/>
      <c r="O1014" s="235"/>
      <c r="Q1014" s="235"/>
      <c r="S1014" s="235"/>
      <c r="U1014" s="235"/>
      <c r="W1014" s="235"/>
    </row>
    <row r="1015" spans="1:23" x14ac:dyDescent="0.35">
      <c r="A1015" s="235"/>
      <c r="C1015" s="235"/>
      <c r="E1015" s="235"/>
      <c r="G1015" s="235"/>
      <c r="I1015" s="235"/>
      <c r="K1015" s="235"/>
      <c r="M1015" s="235"/>
      <c r="O1015" s="235"/>
      <c r="Q1015" s="235"/>
      <c r="S1015" s="235"/>
      <c r="U1015" s="235"/>
      <c r="W1015" s="235"/>
    </row>
    <row r="1016" spans="1:23" x14ac:dyDescent="0.35">
      <c r="A1016" s="235"/>
      <c r="C1016" s="235"/>
      <c r="E1016" s="235"/>
      <c r="G1016" s="235"/>
      <c r="I1016" s="235"/>
      <c r="K1016" s="235"/>
      <c r="M1016" s="235"/>
      <c r="O1016" s="235"/>
      <c r="Q1016" s="235"/>
      <c r="S1016" s="235"/>
      <c r="U1016" s="235"/>
      <c r="W1016" s="235"/>
    </row>
    <row r="1017" spans="1:23" x14ac:dyDescent="0.35">
      <c r="A1017" s="235"/>
      <c r="C1017" s="235"/>
      <c r="E1017" s="235"/>
      <c r="G1017" s="235"/>
      <c r="I1017" s="235"/>
      <c r="K1017" s="235"/>
      <c r="M1017" s="235"/>
      <c r="O1017" s="235"/>
      <c r="Q1017" s="235"/>
      <c r="S1017" s="235"/>
      <c r="U1017" s="235"/>
      <c r="W1017" s="235"/>
    </row>
    <row r="1018" spans="1:23" x14ac:dyDescent="0.35">
      <c r="A1018" s="235"/>
      <c r="C1018" s="235"/>
      <c r="E1018" s="235"/>
      <c r="G1018" s="235"/>
      <c r="I1018" s="235"/>
      <c r="K1018" s="235"/>
      <c r="M1018" s="235"/>
      <c r="O1018" s="235"/>
      <c r="Q1018" s="235"/>
      <c r="S1018" s="235"/>
      <c r="U1018" s="235"/>
      <c r="W1018" s="235"/>
    </row>
    <row r="1019" spans="1:23" x14ac:dyDescent="0.35">
      <c r="A1019" s="235"/>
      <c r="C1019" s="235"/>
      <c r="E1019" s="235"/>
      <c r="G1019" s="235"/>
      <c r="I1019" s="235"/>
      <c r="K1019" s="235"/>
      <c r="M1019" s="235"/>
      <c r="O1019" s="235"/>
      <c r="Q1019" s="235"/>
      <c r="S1019" s="235"/>
      <c r="U1019" s="235"/>
      <c r="W1019" s="235"/>
    </row>
    <row r="1020" spans="1:23" x14ac:dyDescent="0.35">
      <c r="A1020" s="235"/>
      <c r="C1020" s="235"/>
      <c r="E1020" s="235"/>
      <c r="G1020" s="235"/>
      <c r="I1020" s="235"/>
      <c r="K1020" s="235"/>
      <c r="M1020" s="235"/>
      <c r="O1020" s="235"/>
      <c r="Q1020" s="235"/>
      <c r="S1020" s="235"/>
      <c r="U1020" s="235"/>
      <c r="W1020" s="235"/>
    </row>
    <row r="1021" spans="1:23" x14ac:dyDescent="0.35">
      <c r="A1021" s="235"/>
      <c r="C1021" s="235"/>
      <c r="E1021" s="235"/>
      <c r="G1021" s="235"/>
      <c r="I1021" s="235"/>
      <c r="K1021" s="235"/>
      <c r="M1021" s="235"/>
      <c r="O1021" s="235"/>
      <c r="Q1021" s="235"/>
      <c r="S1021" s="235"/>
      <c r="U1021" s="235"/>
      <c r="W1021" s="235"/>
    </row>
    <row r="1022" spans="1:23" x14ac:dyDescent="0.35">
      <c r="A1022" s="235"/>
      <c r="C1022" s="235"/>
      <c r="E1022" s="235"/>
      <c r="G1022" s="235"/>
      <c r="I1022" s="235"/>
      <c r="K1022" s="235"/>
      <c r="M1022" s="235"/>
      <c r="O1022" s="235"/>
      <c r="Q1022" s="235"/>
      <c r="S1022" s="235"/>
      <c r="U1022" s="235"/>
      <c r="W1022" s="235"/>
    </row>
    <row r="1023" spans="1:23" x14ac:dyDescent="0.35">
      <c r="A1023" s="235"/>
      <c r="C1023" s="235"/>
      <c r="E1023" s="235"/>
      <c r="G1023" s="235"/>
      <c r="I1023" s="235"/>
      <c r="K1023" s="235"/>
      <c r="M1023" s="235"/>
      <c r="O1023" s="235"/>
      <c r="Q1023" s="235"/>
      <c r="S1023" s="235"/>
      <c r="U1023" s="235"/>
      <c r="W1023" s="235"/>
    </row>
    <row r="1024" spans="1:23" x14ac:dyDescent="0.35">
      <c r="A1024" s="235"/>
      <c r="C1024" s="235"/>
      <c r="E1024" s="235"/>
      <c r="G1024" s="235"/>
      <c r="I1024" s="235"/>
      <c r="K1024" s="235"/>
      <c r="M1024" s="235"/>
      <c r="O1024" s="235"/>
      <c r="Q1024" s="235"/>
      <c r="S1024" s="235"/>
      <c r="U1024" s="235"/>
      <c r="W1024" s="235"/>
    </row>
    <row r="1025" spans="1:23" x14ac:dyDescent="0.35">
      <c r="A1025" s="235"/>
      <c r="C1025" s="235"/>
      <c r="E1025" s="235"/>
      <c r="G1025" s="235"/>
      <c r="I1025" s="235"/>
      <c r="K1025" s="235"/>
      <c r="M1025" s="235"/>
      <c r="O1025" s="235"/>
      <c r="Q1025" s="235"/>
      <c r="S1025" s="235"/>
      <c r="U1025" s="235"/>
      <c r="W1025" s="235"/>
    </row>
    <row r="1026" spans="1:23" x14ac:dyDescent="0.35">
      <c r="A1026" s="235"/>
      <c r="C1026" s="235"/>
      <c r="E1026" s="235"/>
      <c r="G1026" s="235"/>
      <c r="I1026" s="235"/>
      <c r="K1026" s="235"/>
      <c r="M1026" s="235"/>
      <c r="O1026" s="235"/>
      <c r="Q1026" s="235"/>
      <c r="S1026" s="235"/>
      <c r="U1026" s="235"/>
      <c r="W1026" s="235"/>
    </row>
    <row r="1027" spans="1:23" x14ac:dyDescent="0.35">
      <c r="A1027" s="235"/>
      <c r="C1027" s="235"/>
      <c r="E1027" s="235"/>
      <c r="G1027" s="235"/>
      <c r="I1027" s="235"/>
      <c r="K1027" s="235"/>
      <c r="M1027" s="235"/>
      <c r="O1027" s="235"/>
      <c r="Q1027" s="235"/>
      <c r="S1027" s="235"/>
      <c r="U1027" s="235"/>
      <c r="W1027" s="235"/>
    </row>
    <row r="1028" spans="1:23" x14ac:dyDescent="0.35">
      <c r="A1028" s="235"/>
      <c r="C1028" s="235"/>
      <c r="E1028" s="235"/>
      <c r="G1028" s="235"/>
      <c r="I1028" s="235"/>
      <c r="K1028" s="235"/>
      <c r="M1028" s="235"/>
      <c r="O1028" s="235"/>
      <c r="Q1028" s="235"/>
      <c r="S1028" s="235"/>
      <c r="U1028" s="235"/>
      <c r="W1028" s="235"/>
    </row>
    <row r="1029" spans="1:23" x14ac:dyDescent="0.35">
      <c r="A1029" s="235"/>
      <c r="C1029" s="235"/>
      <c r="E1029" s="235"/>
      <c r="G1029" s="235"/>
      <c r="I1029" s="235"/>
      <c r="K1029" s="235"/>
      <c r="M1029" s="235"/>
      <c r="O1029" s="235"/>
      <c r="Q1029" s="235"/>
      <c r="S1029" s="235"/>
      <c r="U1029" s="235"/>
      <c r="W1029" s="235"/>
    </row>
    <row r="1030" spans="1:23" x14ac:dyDescent="0.35">
      <c r="A1030" s="235"/>
      <c r="C1030" s="235"/>
      <c r="E1030" s="235"/>
      <c r="G1030" s="235"/>
      <c r="I1030" s="235"/>
      <c r="K1030" s="235"/>
      <c r="M1030" s="235"/>
      <c r="O1030" s="235"/>
      <c r="Q1030" s="235"/>
      <c r="S1030" s="235"/>
      <c r="U1030" s="235"/>
      <c r="W1030" s="235"/>
    </row>
    <row r="1031" spans="1:23" x14ac:dyDescent="0.35">
      <c r="A1031" s="235"/>
      <c r="C1031" s="235"/>
      <c r="E1031" s="235"/>
      <c r="G1031" s="235"/>
      <c r="I1031" s="235"/>
      <c r="K1031" s="235"/>
      <c r="M1031" s="235"/>
      <c r="O1031" s="235"/>
      <c r="Q1031" s="235"/>
      <c r="S1031" s="235"/>
      <c r="U1031" s="235"/>
      <c r="W1031" s="235"/>
    </row>
    <row r="1032" spans="1:23" x14ac:dyDescent="0.35">
      <c r="A1032" s="235"/>
      <c r="C1032" s="235"/>
      <c r="E1032" s="235"/>
      <c r="G1032" s="235"/>
      <c r="I1032" s="235"/>
      <c r="K1032" s="235"/>
      <c r="M1032" s="235"/>
      <c r="O1032" s="235"/>
      <c r="Q1032" s="235"/>
      <c r="S1032" s="235"/>
      <c r="U1032" s="235"/>
      <c r="W1032" s="235"/>
    </row>
    <row r="1033" spans="1:23" x14ac:dyDescent="0.35">
      <c r="A1033" s="235"/>
      <c r="C1033" s="235"/>
      <c r="E1033" s="235"/>
      <c r="G1033" s="235"/>
      <c r="I1033" s="235"/>
      <c r="K1033" s="235"/>
      <c r="M1033" s="235"/>
      <c r="O1033" s="235"/>
      <c r="Q1033" s="235"/>
      <c r="S1033" s="235"/>
      <c r="U1033" s="235"/>
      <c r="W1033" s="235"/>
    </row>
    <row r="1034" spans="1:23" x14ac:dyDescent="0.35">
      <c r="A1034" s="235"/>
      <c r="C1034" s="235"/>
      <c r="E1034" s="235"/>
      <c r="G1034" s="235"/>
      <c r="I1034" s="235"/>
      <c r="K1034" s="235"/>
      <c r="M1034" s="235"/>
      <c r="O1034" s="235"/>
      <c r="Q1034" s="235"/>
      <c r="S1034" s="235"/>
      <c r="U1034" s="235"/>
      <c r="W1034" s="235"/>
    </row>
    <row r="1035" spans="1:23" x14ac:dyDescent="0.35">
      <c r="A1035" s="235"/>
      <c r="C1035" s="235"/>
      <c r="E1035" s="235"/>
      <c r="G1035" s="235"/>
      <c r="I1035" s="235"/>
      <c r="K1035" s="235"/>
      <c r="M1035" s="235"/>
      <c r="O1035" s="235"/>
      <c r="Q1035" s="235"/>
      <c r="S1035" s="235"/>
      <c r="U1035" s="235"/>
      <c r="W1035" s="235"/>
    </row>
    <row r="1036" spans="1:23" x14ac:dyDescent="0.35">
      <c r="A1036" s="235"/>
      <c r="C1036" s="235"/>
      <c r="E1036" s="235"/>
      <c r="G1036" s="235"/>
      <c r="I1036" s="235"/>
      <c r="K1036" s="235"/>
      <c r="M1036" s="235"/>
      <c r="O1036" s="235"/>
      <c r="Q1036" s="235"/>
      <c r="S1036" s="235"/>
      <c r="U1036" s="235"/>
      <c r="W1036" s="235"/>
    </row>
    <row r="1037" spans="1:23" x14ac:dyDescent="0.35">
      <c r="A1037" s="235"/>
      <c r="C1037" s="235"/>
      <c r="E1037" s="235"/>
      <c r="G1037" s="235"/>
      <c r="I1037" s="235"/>
      <c r="K1037" s="235"/>
      <c r="M1037" s="235"/>
      <c r="O1037" s="235"/>
      <c r="Q1037" s="235"/>
      <c r="S1037" s="235"/>
      <c r="U1037" s="235"/>
      <c r="W1037" s="235"/>
    </row>
    <row r="1038" spans="1:23" x14ac:dyDescent="0.35">
      <c r="A1038" s="235"/>
      <c r="C1038" s="235"/>
      <c r="E1038" s="235"/>
      <c r="G1038" s="235"/>
      <c r="I1038" s="235"/>
      <c r="K1038" s="235"/>
      <c r="M1038" s="235"/>
      <c r="O1038" s="235"/>
      <c r="Q1038" s="235"/>
      <c r="S1038" s="235"/>
      <c r="U1038" s="235"/>
      <c r="W1038" s="235"/>
    </row>
    <row r="1039" spans="1:23" x14ac:dyDescent="0.35">
      <c r="A1039" s="235"/>
      <c r="C1039" s="235"/>
      <c r="E1039" s="235"/>
      <c r="G1039" s="235"/>
      <c r="I1039" s="235"/>
      <c r="K1039" s="235"/>
      <c r="M1039" s="235"/>
      <c r="O1039" s="235"/>
      <c r="Q1039" s="235"/>
      <c r="S1039" s="235"/>
      <c r="U1039" s="235"/>
      <c r="W1039" s="235"/>
    </row>
    <row r="1040" spans="1:23" x14ac:dyDescent="0.35">
      <c r="A1040" s="235"/>
      <c r="C1040" s="235"/>
      <c r="E1040" s="235"/>
      <c r="G1040" s="235"/>
      <c r="I1040" s="235"/>
      <c r="K1040" s="235"/>
      <c r="M1040" s="235"/>
      <c r="O1040" s="235"/>
      <c r="Q1040" s="235"/>
      <c r="S1040" s="235"/>
      <c r="U1040" s="235"/>
      <c r="W1040" s="235"/>
    </row>
    <row r="1041" spans="1:23" x14ac:dyDescent="0.35">
      <c r="A1041" s="235"/>
      <c r="C1041" s="235"/>
      <c r="E1041" s="235"/>
      <c r="G1041" s="235"/>
      <c r="I1041" s="235"/>
      <c r="K1041" s="235"/>
      <c r="M1041" s="235"/>
      <c r="O1041" s="235"/>
      <c r="Q1041" s="235"/>
      <c r="S1041" s="235"/>
      <c r="U1041" s="235"/>
      <c r="W1041" s="235"/>
    </row>
    <row r="1042" spans="1:23" x14ac:dyDescent="0.35">
      <c r="A1042" s="235"/>
      <c r="C1042" s="235"/>
      <c r="E1042" s="235"/>
      <c r="G1042" s="235"/>
      <c r="I1042" s="235"/>
      <c r="K1042" s="235"/>
      <c r="M1042" s="235"/>
      <c r="O1042" s="235"/>
      <c r="Q1042" s="235"/>
      <c r="S1042" s="235"/>
      <c r="U1042" s="235"/>
      <c r="W1042" s="235"/>
    </row>
    <row r="1043" spans="1:23" x14ac:dyDescent="0.35">
      <c r="A1043" s="235"/>
      <c r="C1043" s="235"/>
      <c r="E1043" s="235"/>
      <c r="G1043" s="235"/>
      <c r="I1043" s="235"/>
      <c r="K1043" s="235"/>
      <c r="M1043" s="235"/>
      <c r="O1043" s="235"/>
      <c r="Q1043" s="235"/>
      <c r="S1043" s="235"/>
      <c r="U1043" s="235"/>
      <c r="W1043" s="235"/>
    </row>
    <row r="1044" spans="1:23" x14ac:dyDescent="0.35">
      <c r="A1044" s="235"/>
      <c r="C1044" s="235"/>
      <c r="E1044" s="235"/>
      <c r="G1044" s="235"/>
      <c r="I1044" s="235"/>
      <c r="K1044" s="235"/>
      <c r="M1044" s="235"/>
      <c r="O1044" s="235"/>
      <c r="Q1044" s="235"/>
      <c r="S1044" s="235"/>
      <c r="U1044" s="235"/>
      <c r="W1044" s="235"/>
    </row>
    <row r="1045" spans="1:23" x14ac:dyDescent="0.35">
      <c r="A1045" s="235"/>
      <c r="C1045" s="235"/>
      <c r="E1045" s="235"/>
      <c r="G1045" s="235"/>
      <c r="I1045" s="235"/>
      <c r="K1045" s="235"/>
      <c r="M1045" s="235"/>
      <c r="O1045" s="235"/>
      <c r="Q1045" s="235"/>
      <c r="S1045" s="235"/>
      <c r="U1045" s="235"/>
      <c r="W1045" s="235"/>
    </row>
    <row r="1046" spans="1:23" x14ac:dyDescent="0.35">
      <c r="A1046" s="235"/>
      <c r="C1046" s="235"/>
      <c r="E1046" s="235"/>
      <c r="G1046" s="235"/>
      <c r="I1046" s="235"/>
      <c r="K1046" s="235"/>
      <c r="M1046" s="235"/>
      <c r="O1046" s="235"/>
      <c r="Q1046" s="235"/>
      <c r="S1046" s="235"/>
      <c r="U1046" s="235"/>
      <c r="W1046" s="235"/>
    </row>
    <row r="1047" spans="1:23" x14ac:dyDescent="0.35">
      <c r="A1047" s="235"/>
      <c r="C1047" s="235"/>
      <c r="E1047" s="235"/>
      <c r="G1047" s="235"/>
      <c r="I1047" s="235"/>
      <c r="K1047" s="235"/>
      <c r="M1047" s="235"/>
      <c r="O1047" s="235"/>
      <c r="Q1047" s="235"/>
      <c r="S1047" s="235"/>
      <c r="U1047" s="235"/>
      <c r="W1047" s="235"/>
    </row>
    <row r="1048" spans="1:23" x14ac:dyDescent="0.35">
      <c r="A1048" s="235"/>
      <c r="C1048" s="235"/>
      <c r="E1048" s="235"/>
      <c r="G1048" s="235"/>
      <c r="I1048" s="235"/>
      <c r="K1048" s="235"/>
      <c r="M1048" s="235"/>
      <c r="O1048" s="235"/>
      <c r="Q1048" s="235"/>
      <c r="S1048" s="235"/>
      <c r="U1048" s="235"/>
      <c r="W1048" s="235"/>
    </row>
    <row r="1049" spans="1:23" x14ac:dyDescent="0.35">
      <c r="A1049" s="235"/>
      <c r="C1049" s="235"/>
      <c r="E1049" s="235"/>
      <c r="G1049" s="235"/>
      <c r="I1049" s="235"/>
      <c r="K1049" s="235"/>
      <c r="M1049" s="235"/>
      <c r="O1049" s="235"/>
      <c r="Q1049" s="235"/>
      <c r="S1049" s="235"/>
      <c r="U1049" s="235"/>
      <c r="W1049" s="235"/>
    </row>
    <row r="1050" spans="1:23" x14ac:dyDescent="0.35">
      <c r="A1050" s="235"/>
      <c r="C1050" s="235"/>
      <c r="E1050" s="235"/>
      <c r="G1050" s="235"/>
      <c r="I1050" s="235"/>
      <c r="K1050" s="235"/>
      <c r="M1050" s="235"/>
      <c r="O1050" s="235"/>
      <c r="Q1050" s="235"/>
      <c r="S1050" s="235"/>
      <c r="U1050" s="235"/>
      <c r="W1050" s="235"/>
    </row>
    <row r="1051" spans="1:23" x14ac:dyDescent="0.35">
      <c r="A1051" s="235"/>
      <c r="C1051" s="235"/>
      <c r="E1051" s="235"/>
      <c r="G1051" s="235"/>
      <c r="I1051" s="235"/>
      <c r="K1051" s="235"/>
      <c r="M1051" s="235"/>
      <c r="O1051" s="235"/>
      <c r="Q1051" s="235"/>
      <c r="S1051" s="235"/>
      <c r="U1051" s="235"/>
      <c r="W1051" s="235"/>
    </row>
    <row r="1052" spans="1:23" x14ac:dyDescent="0.35">
      <c r="A1052" s="235"/>
      <c r="C1052" s="235"/>
      <c r="E1052" s="235"/>
      <c r="G1052" s="235"/>
      <c r="I1052" s="235"/>
      <c r="K1052" s="235"/>
      <c r="M1052" s="235"/>
      <c r="O1052" s="235"/>
      <c r="Q1052" s="235"/>
      <c r="S1052" s="235"/>
      <c r="U1052" s="235"/>
      <c r="W1052" s="235"/>
    </row>
    <row r="1053" spans="1:23" x14ac:dyDescent="0.35">
      <c r="A1053" s="235"/>
      <c r="C1053" s="235"/>
      <c r="E1053" s="235"/>
      <c r="G1053" s="235"/>
      <c r="I1053" s="235"/>
      <c r="K1053" s="235"/>
      <c r="M1053" s="235"/>
      <c r="O1053" s="235"/>
      <c r="Q1053" s="235"/>
      <c r="S1053" s="235"/>
      <c r="U1053" s="235"/>
      <c r="W1053" s="235"/>
    </row>
    <row r="1054" spans="1:23" x14ac:dyDescent="0.35">
      <c r="A1054" s="235"/>
      <c r="C1054" s="235"/>
      <c r="E1054" s="235"/>
      <c r="G1054" s="235"/>
      <c r="I1054" s="235"/>
      <c r="K1054" s="235"/>
      <c r="M1054" s="235"/>
      <c r="O1054" s="235"/>
      <c r="Q1054" s="235"/>
      <c r="S1054" s="235"/>
      <c r="U1054" s="235"/>
      <c r="W1054" s="235"/>
    </row>
    <row r="1055" spans="1:23" x14ac:dyDescent="0.35">
      <c r="A1055" s="235"/>
      <c r="C1055" s="235"/>
      <c r="E1055" s="235"/>
      <c r="G1055" s="235"/>
      <c r="I1055" s="235"/>
      <c r="K1055" s="235"/>
      <c r="M1055" s="235"/>
      <c r="O1055" s="235"/>
      <c r="Q1055" s="235"/>
      <c r="S1055" s="235"/>
      <c r="U1055" s="235"/>
      <c r="W1055" s="235"/>
    </row>
    <row r="1056" spans="1:23" x14ac:dyDescent="0.35">
      <c r="A1056" s="235"/>
      <c r="C1056" s="235"/>
      <c r="E1056" s="235"/>
      <c r="G1056" s="235"/>
      <c r="I1056" s="235"/>
      <c r="K1056" s="235"/>
      <c r="M1056" s="235"/>
      <c r="O1056" s="235"/>
      <c r="Q1056" s="235"/>
      <c r="S1056" s="235"/>
      <c r="U1056" s="235"/>
      <c r="W1056" s="235"/>
    </row>
    <row r="1057" spans="1:23" x14ac:dyDescent="0.35">
      <c r="A1057" s="235"/>
      <c r="C1057" s="235"/>
      <c r="E1057" s="235"/>
      <c r="G1057" s="235"/>
      <c r="I1057" s="235"/>
      <c r="K1057" s="235"/>
      <c r="M1057" s="235"/>
      <c r="O1057" s="235"/>
      <c r="Q1057" s="235"/>
      <c r="S1057" s="235"/>
      <c r="U1057" s="235"/>
      <c r="W1057" s="235"/>
    </row>
    <row r="1058" spans="1:23" x14ac:dyDescent="0.35">
      <c r="A1058" s="235"/>
      <c r="C1058" s="235"/>
      <c r="E1058" s="235"/>
      <c r="G1058" s="235"/>
      <c r="I1058" s="235"/>
      <c r="K1058" s="235"/>
      <c r="M1058" s="235"/>
      <c r="O1058" s="235"/>
      <c r="Q1058" s="235"/>
      <c r="S1058" s="235"/>
      <c r="U1058" s="235"/>
      <c r="W1058" s="235"/>
    </row>
    <row r="1059" spans="1:23" x14ac:dyDescent="0.35">
      <c r="A1059" s="235"/>
      <c r="C1059" s="235"/>
      <c r="E1059" s="235"/>
      <c r="G1059" s="235"/>
      <c r="I1059" s="235"/>
      <c r="K1059" s="235"/>
      <c r="M1059" s="235"/>
      <c r="O1059" s="235"/>
      <c r="Q1059" s="235"/>
      <c r="S1059" s="235"/>
      <c r="U1059" s="235"/>
      <c r="W1059" s="235"/>
    </row>
    <row r="1060" spans="1:23" x14ac:dyDescent="0.35">
      <c r="A1060" s="235"/>
      <c r="C1060" s="235"/>
      <c r="E1060" s="235"/>
      <c r="G1060" s="235"/>
      <c r="I1060" s="235"/>
      <c r="K1060" s="235"/>
      <c r="M1060" s="235"/>
      <c r="O1060" s="235"/>
      <c r="Q1060" s="235"/>
      <c r="S1060" s="235"/>
      <c r="U1060" s="235"/>
      <c r="W1060" s="235"/>
    </row>
    <row r="1061" spans="1:23" x14ac:dyDescent="0.35">
      <c r="A1061" s="235"/>
      <c r="C1061" s="235"/>
      <c r="E1061" s="235"/>
      <c r="G1061" s="235"/>
      <c r="I1061" s="235"/>
      <c r="K1061" s="235"/>
      <c r="M1061" s="235"/>
      <c r="O1061" s="235"/>
      <c r="Q1061" s="235"/>
      <c r="S1061" s="235"/>
      <c r="U1061" s="235"/>
      <c r="W1061" s="235"/>
    </row>
    <row r="1062" spans="1:23" x14ac:dyDescent="0.35">
      <c r="A1062" s="235"/>
      <c r="C1062" s="235"/>
      <c r="E1062" s="235"/>
      <c r="G1062" s="235"/>
      <c r="I1062" s="235"/>
      <c r="K1062" s="235"/>
      <c r="M1062" s="235"/>
      <c r="O1062" s="235"/>
      <c r="Q1062" s="235"/>
      <c r="S1062" s="235"/>
      <c r="U1062" s="235"/>
      <c r="W1062" s="235"/>
    </row>
    <row r="1063" spans="1:23" x14ac:dyDescent="0.35">
      <c r="A1063" s="235"/>
      <c r="C1063" s="235"/>
      <c r="E1063" s="235"/>
      <c r="G1063" s="235"/>
      <c r="I1063" s="235"/>
      <c r="K1063" s="235"/>
      <c r="M1063" s="235"/>
      <c r="O1063" s="235"/>
      <c r="Q1063" s="235"/>
      <c r="S1063" s="235"/>
      <c r="U1063" s="235"/>
      <c r="W1063" s="235"/>
    </row>
    <row r="1064" spans="1:23" x14ac:dyDescent="0.35">
      <c r="A1064" s="235"/>
      <c r="C1064" s="235"/>
      <c r="E1064" s="235"/>
      <c r="G1064" s="235"/>
      <c r="I1064" s="235"/>
      <c r="K1064" s="235"/>
      <c r="M1064" s="235"/>
      <c r="O1064" s="235"/>
      <c r="Q1064" s="235"/>
      <c r="S1064" s="235"/>
      <c r="U1064" s="235"/>
      <c r="W1064" s="235"/>
    </row>
    <row r="1065" spans="1:23" x14ac:dyDescent="0.35">
      <c r="A1065" s="235"/>
      <c r="C1065" s="235"/>
      <c r="E1065" s="235"/>
      <c r="G1065" s="235"/>
      <c r="I1065" s="235"/>
      <c r="K1065" s="235"/>
      <c r="M1065" s="235"/>
      <c r="O1065" s="235"/>
      <c r="Q1065" s="235"/>
      <c r="S1065" s="235"/>
      <c r="U1065" s="235"/>
      <c r="W1065" s="235"/>
    </row>
    <row r="1066" spans="1:23" x14ac:dyDescent="0.35">
      <c r="A1066" s="235"/>
      <c r="C1066" s="235"/>
      <c r="E1066" s="235"/>
      <c r="G1066" s="235"/>
      <c r="I1066" s="235"/>
      <c r="K1066" s="235"/>
      <c r="M1066" s="235"/>
      <c r="O1066" s="235"/>
      <c r="Q1066" s="235"/>
      <c r="S1066" s="235"/>
      <c r="U1066" s="235"/>
      <c r="W1066" s="235"/>
    </row>
    <row r="1067" spans="1:23" x14ac:dyDescent="0.35">
      <c r="A1067" s="235"/>
      <c r="C1067" s="235"/>
      <c r="E1067" s="235"/>
      <c r="G1067" s="235"/>
      <c r="I1067" s="235"/>
      <c r="K1067" s="235"/>
      <c r="M1067" s="235"/>
      <c r="O1067" s="235"/>
      <c r="Q1067" s="235"/>
      <c r="S1067" s="235"/>
      <c r="U1067" s="235"/>
      <c r="W1067" s="235"/>
    </row>
    <row r="1068" spans="1:23" x14ac:dyDescent="0.35">
      <c r="A1068" s="235"/>
      <c r="C1068" s="235"/>
      <c r="E1068" s="235"/>
      <c r="G1068" s="235"/>
      <c r="I1068" s="235"/>
      <c r="K1068" s="235"/>
      <c r="M1068" s="235"/>
      <c r="O1068" s="235"/>
      <c r="Q1068" s="235"/>
      <c r="S1068" s="235"/>
      <c r="U1068" s="235"/>
      <c r="W1068" s="235"/>
    </row>
    <row r="1069" spans="1:23" x14ac:dyDescent="0.35">
      <c r="A1069" s="235"/>
      <c r="C1069" s="235"/>
      <c r="E1069" s="235"/>
      <c r="G1069" s="235"/>
      <c r="I1069" s="235"/>
      <c r="K1069" s="235"/>
      <c r="M1069" s="235"/>
      <c r="O1069" s="235"/>
      <c r="Q1069" s="235"/>
      <c r="S1069" s="235"/>
      <c r="U1069" s="235"/>
      <c r="W1069" s="235"/>
    </row>
    <row r="1070" spans="1:23" x14ac:dyDescent="0.35">
      <c r="A1070" s="235"/>
      <c r="C1070" s="235"/>
      <c r="E1070" s="235"/>
      <c r="G1070" s="235"/>
      <c r="I1070" s="235"/>
      <c r="K1070" s="235"/>
      <c r="M1070" s="235"/>
      <c r="O1070" s="235"/>
      <c r="Q1070" s="235"/>
      <c r="S1070" s="235"/>
      <c r="U1070" s="235"/>
      <c r="W1070" s="235"/>
    </row>
    <row r="1071" spans="1:23" x14ac:dyDescent="0.35">
      <c r="A1071" s="235"/>
      <c r="C1071" s="235"/>
      <c r="E1071" s="235"/>
      <c r="G1071" s="235"/>
      <c r="I1071" s="235"/>
      <c r="K1071" s="235"/>
      <c r="M1071" s="235"/>
      <c r="O1071" s="235"/>
      <c r="Q1071" s="235"/>
      <c r="S1071" s="235"/>
      <c r="U1071" s="235"/>
      <c r="W1071" s="235"/>
    </row>
    <row r="1072" spans="1:23" x14ac:dyDescent="0.35">
      <c r="A1072" s="235"/>
      <c r="C1072" s="235"/>
      <c r="E1072" s="235"/>
      <c r="G1072" s="235"/>
      <c r="I1072" s="235"/>
      <c r="K1072" s="235"/>
      <c r="M1072" s="235"/>
      <c r="O1072" s="235"/>
      <c r="Q1072" s="235"/>
      <c r="S1072" s="235"/>
      <c r="U1072" s="235"/>
      <c r="W1072" s="235"/>
    </row>
    <row r="1073" spans="1:23" x14ac:dyDescent="0.35">
      <c r="A1073" s="235"/>
      <c r="C1073" s="235"/>
      <c r="E1073" s="235"/>
      <c r="G1073" s="235"/>
      <c r="I1073" s="235"/>
      <c r="K1073" s="235"/>
      <c r="M1073" s="235"/>
      <c r="O1073" s="235"/>
      <c r="Q1073" s="235"/>
      <c r="S1073" s="235"/>
      <c r="U1073" s="235"/>
      <c r="W1073" s="235"/>
    </row>
    <row r="1074" spans="1:23" x14ac:dyDescent="0.35">
      <c r="A1074" s="235"/>
      <c r="C1074" s="235"/>
      <c r="E1074" s="235"/>
      <c r="G1074" s="235"/>
      <c r="I1074" s="235"/>
      <c r="K1074" s="235"/>
      <c r="M1074" s="235"/>
      <c r="O1074" s="235"/>
      <c r="Q1074" s="235"/>
      <c r="S1074" s="235"/>
      <c r="U1074" s="235"/>
      <c r="W1074" s="235"/>
    </row>
    <row r="1075" spans="1:23" x14ac:dyDescent="0.35">
      <c r="A1075" s="235"/>
      <c r="C1075" s="235"/>
      <c r="E1075" s="235"/>
      <c r="G1075" s="235"/>
      <c r="I1075" s="235"/>
      <c r="K1075" s="235"/>
      <c r="M1075" s="235"/>
      <c r="O1075" s="235"/>
      <c r="Q1075" s="235"/>
      <c r="S1075" s="235"/>
      <c r="U1075" s="235"/>
      <c r="W1075" s="235"/>
    </row>
    <row r="1076" spans="1:23" x14ac:dyDescent="0.35">
      <c r="A1076" s="235"/>
      <c r="C1076" s="235"/>
      <c r="E1076" s="235"/>
      <c r="G1076" s="235"/>
      <c r="I1076" s="235"/>
      <c r="K1076" s="235"/>
      <c r="M1076" s="235"/>
      <c r="O1076" s="235"/>
      <c r="Q1076" s="235"/>
      <c r="S1076" s="235"/>
      <c r="U1076" s="235"/>
      <c r="W1076" s="235"/>
    </row>
    <row r="1077" spans="1:23" x14ac:dyDescent="0.35">
      <c r="A1077" s="235"/>
      <c r="C1077" s="235"/>
      <c r="E1077" s="235"/>
      <c r="G1077" s="235"/>
      <c r="I1077" s="235"/>
      <c r="K1077" s="235"/>
      <c r="M1077" s="235"/>
      <c r="O1077" s="235"/>
      <c r="Q1077" s="235"/>
      <c r="S1077" s="235"/>
      <c r="U1077" s="235"/>
      <c r="W1077" s="235"/>
    </row>
    <row r="1078" spans="1:23" x14ac:dyDescent="0.35">
      <c r="A1078" s="235"/>
      <c r="C1078" s="235"/>
      <c r="E1078" s="235"/>
      <c r="G1078" s="235"/>
      <c r="I1078" s="235"/>
      <c r="K1078" s="235"/>
      <c r="M1078" s="235"/>
      <c r="O1078" s="235"/>
      <c r="Q1078" s="235"/>
      <c r="S1078" s="235"/>
      <c r="U1078" s="235"/>
      <c r="W1078" s="235"/>
    </row>
    <row r="1079" spans="1:23" x14ac:dyDescent="0.35">
      <c r="A1079" s="235"/>
      <c r="C1079" s="235"/>
      <c r="E1079" s="235"/>
      <c r="G1079" s="235"/>
      <c r="I1079" s="235"/>
      <c r="K1079" s="235"/>
      <c r="M1079" s="235"/>
      <c r="O1079" s="235"/>
      <c r="Q1079" s="235"/>
      <c r="S1079" s="235"/>
      <c r="U1079" s="235"/>
      <c r="W1079" s="235"/>
    </row>
    <row r="1080" spans="1:23" x14ac:dyDescent="0.35">
      <c r="A1080" s="235"/>
      <c r="C1080" s="235"/>
      <c r="E1080" s="235"/>
      <c r="G1080" s="235"/>
      <c r="I1080" s="235"/>
      <c r="K1080" s="235"/>
      <c r="M1080" s="235"/>
      <c r="O1080" s="235"/>
      <c r="Q1080" s="235"/>
      <c r="S1080" s="235"/>
      <c r="U1080" s="235"/>
      <c r="W1080" s="235"/>
    </row>
    <row r="1081" spans="1:23" x14ac:dyDescent="0.35">
      <c r="A1081" s="235"/>
      <c r="C1081" s="235"/>
      <c r="E1081" s="235"/>
      <c r="G1081" s="235"/>
      <c r="I1081" s="235"/>
      <c r="K1081" s="235"/>
      <c r="M1081" s="235"/>
      <c r="O1081" s="235"/>
      <c r="Q1081" s="235"/>
      <c r="S1081" s="235"/>
      <c r="U1081" s="235"/>
      <c r="W1081" s="235"/>
    </row>
    <row r="1082" spans="1:23" x14ac:dyDescent="0.35">
      <c r="A1082" s="235"/>
      <c r="C1082" s="235"/>
      <c r="E1082" s="235"/>
      <c r="G1082" s="235"/>
      <c r="I1082" s="235"/>
      <c r="K1082" s="235"/>
      <c r="M1082" s="235"/>
      <c r="O1082" s="235"/>
      <c r="Q1082" s="235"/>
      <c r="S1082" s="235"/>
      <c r="U1082" s="235"/>
      <c r="W1082" s="235"/>
    </row>
    <row r="1083" spans="1:23" x14ac:dyDescent="0.35">
      <c r="A1083" s="235"/>
      <c r="C1083" s="235"/>
      <c r="E1083" s="235"/>
      <c r="G1083" s="235"/>
      <c r="I1083" s="235"/>
      <c r="K1083" s="235"/>
      <c r="M1083" s="235"/>
      <c r="O1083" s="235"/>
      <c r="Q1083" s="235"/>
      <c r="S1083" s="235"/>
      <c r="U1083" s="235"/>
      <c r="W1083" s="235"/>
    </row>
    <row r="1084" spans="1:23" x14ac:dyDescent="0.35">
      <c r="A1084" s="235"/>
      <c r="C1084" s="235"/>
      <c r="E1084" s="235"/>
      <c r="G1084" s="235"/>
      <c r="I1084" s="235"/>
      <c r="K1084" s="235"/>
      <c r="M1084" s="235"/>
      <c r="O1084" s="235"/>
      <c r="Q1084" s="235"/>
      <c r="S1084" s="235"/>
      <c r="U1084" s="235"/>
      <c r="W1084" s="235"/>
    </row>
    <row r="1085" spans="1:23" x14ac:dyDescent="0.35">
      <c r="A1085" s="235"/>
      <c r="C1085" s="235"/>
      <c r="E1085" s="235"/>
      <c r="G1085" s="235"/>
      <c r="I1085" s="235"/>
      <c r="K1085" s="235"/>
      <c r="M1085" s="235"/>
      <c r="O1085" s="235"/>
      <c r="Q1085" s="235"/>
      <c r="S1085" s="235"/>
      <c r="U1085" s="235"/>
      <c r="W1085" s="235"/>
    </row>
    <row r="1086" spans="1:23" x14ac:dyDescent="0.35">
      <c r="A1086" s="235"/>
      <c r="C1086" s="235"/>
      <c r="E1086" s="235"/>
      <c r="G1086" s="235"/>
      <c r="I1086" s="235"/>
      <c r="K1086" s="235"/>
      <c r="M1086" s="235"/>
      <c r="O1086" s="235"/>
      <c r="Q1086" s="235"/>
      <c r="S1086" s="235"/>
      <c r="U1086" s="235"/>
      <c r="W1086" s="235"/>
    </row>
    <row r="1087" spans="1:23" x14ac:dyDescent="0.35">
      <c r="A1087" s="235"/>
      <c r="C1087" s="235"/>
      <c r="E1087" s="235"/>
      <c r="G1087" s="235"/>
      <c r="I1087" s="235"/>
      <c r="K1087" s="235"/>
      <c r="M1087" s="235"/>
      <c r="O1087" s="235"/>
      <c r="Q1087" s="235"/>
      <c r="S1087" s="235"/>
      <c r="U1087" s="235"/>
      <c r="W1087" s="235"/>
    </row>
    <row r="1088" spans="1:23" x14ac:dyDescent="0.35">
      <c r="A1088" s="235"/>
      <c r="C1088" s="235"/>
      <c r="E1088" s="235"/>
      <c r="G1088" s="235"/>
      <c r="I1088" s="235"/>
      <c r="K1088" s="235"/>
      <c r="M1088" s="235"/>
      <c r="O1088" s="235"/>
      <c r="Q1088" s="235"/>
      <c r="S1088" s="235"/>
      <c r="U1088" s="235"/>
      <c r="W1088" s="235"/>
    </row>
    <row r="1089" spans="1:23" x14ac:dyDescent="0.35">
      <c r="A1089" s="235"/>
      <c r="C1089" s="235"/>
      <c r="E1089" s="235"/>
      <c r="G1089" s="235"/>
      <c r="I1089" s="235"/>
      <c r="K1089" s="235"/>
      <c r="M1089" s="235"/>
      <c r="O1089" s="235"/>
      <c r="Q1089" s="235"/>
      <c r="S1089" s="235"/>
      <c r="U1089" s="235"/>
      <c r="W1089" s="235"/>
    </row>
    <row r="1090" spans="1:23" x14ac:dyDescent="0.35">
      <c r="A1090" s="235"/>
      <c r="C1090" s="235"/>
      <c r="E1090" s="235"/>
      <c r="G1090" s="235"/>
      <c r="I1090" s="235"/>
      <c r="K1090" s="235"/>
      <c r="M1090" s="235"/>
      <c r="O1090" s="235"/>
      <c r="Q1090" s="235"/>
      <c r="S1090" s="235"/>
      <c r="U1090" s="235"/>
      <c r="W1090" s="235"/>
    </row>
    <row r="1091" spans="1:23" x14ac:dyDescent="0.35">
      <c r="A1091" s="235"/>
      <c r="C1091" s="235"/>
      <c r="E1091" s="235"/>
      <c r="G1091" s="235"/>
      <c r="I1091" s="235"/>
      <c r="K1091" s="235"/>
      <c r="M1091" s="235"/>
      <c r="O1091" s="235"/>
      <c r="Q1091" s="235"/>
      <c r="S1091" s="235"/>
      <c r="U1091" s="235"/>
      <c r="W1091" s="235"/>
    </row>
    <row r="1092" spans="1:23" x14ac:dyDescent="0.35">
      <c r="A1092" s="235"/>
      <c r="C1092" s="235"/>
      <c r="E1092" s="235"/>
      <c r="G1092" s="235"/>
      <c r="I1092" s="235"/>
      <c r="K1092" s="235"/>
      <c r="M1092" s="235"/>
      <c r="O1092" s="235"/>
      <c r="Q1092" s="235"/>
      <c r="S1092" s="235"/>
      <c r="U1092" s="235"/>
      <c r="W1092" s="235"/>
    </row>
    <row r="1093" spans="1:23" x14ac:dyDescent="0.35">
      <c r="A1093" s="235"/>
      <c r="C1093" s="235"/>
      <c r="E1093" s="235"/>
      <c r="G1093" s="235"/>
      <c r="I1093" s="235"/>
      <c r="K1093" s="235"/>
      <c r="M1093" s="235"/>
      <c r="O1093" s="235"/>
      <c r="Q1093" s="235"/>
      <c r="S1093" s="235"/>
      <c r="U1093" s="235"/>
      <c r="W1093" s="235"/>
    </row>
    <row r="1094" spans="1:23" x14ac:dyDescent="0.35">
      <c r="A1094" s="235"/>
      <c r="C1094" s="235"/>
      <c r="E1094" s="235"/>
      <c r="G1094" s="235"/>
      <c r="I1094" s="235"/>
      <c r="K1094" s="235"/>
      <c r="M1094" s="235"/>
      <c r="O1094" s="235"/>
      <c r="Q1094" s="235"/>
      <c r="S1094" s="235"/>
      <c r="U1094" s="235"/>
      <c r="W1094" s="235"/>
    </row>
    <row r="1095" spans="1:23" x14ac:dyDescent="0.35">
      <c r="A1095" s="235"/>
      <c r="C1095" s="235"/>
      <c r="E1095" s="235"/>
      <c r="G1095" s="235"/>
      <c r="I1095" s="235"/>
      <c r="K1095" s="235"/>
      <c r="M1095" s="235"/>
      <c r="O1095" s="235"/>
      <c r="Q1095" s="235"/>
      <c r="S1095" s="235"/>
      <c r="U1095" s="235"/>
      <c r="W1095" s="235"/>
    </row>
    <row r="1096" spans="1:23" x14ac:dyDescent="0.35">
      <c r="A1096" s="235"/>
      <c r="C1096" s="235"/>
      <c r="E1096" s="235"/>
      <c r="G1096" s="235"/>
      <c r="I1096" s="235"/>
      <c r="K1096" s="235"/>
      <c r="M1096" s="235"/>
      <c r="O1096" s="235"/>
      <c r="Q1096" s="235"/>
      <c r="S1096" s="235"/>
      <c r="U1096" s="235"/>
      <c r="W1096" s="235"/>
    </row>
    <row r="1097" spans="1:23" x14ac:dyDescent="0.35">
      <c r="A1097" s="235"/>
      <c r="C1097" s="235"/>
      <c r="E1097" s="235"/>
      <c r="G1097" s="235"/>
      <c r="I1097" s="235"/>
      <c r="K1097" s="235"/>
      <c r="M1097" s="235"/>
      <c r="O1097" s="235"/>
      <c r="Q1097" s="235"/>
      <c r="S1097" s="235"/>
      <c r="U1097" s="235"/>
      <c r="W1097" s="235"/>
    </row>
    <row r="1098" spans="1:23" x14ac:dyDescent="0.35">
      <c r="A1098" s="235"/>
      <c r="C1098" s="235"/>
      <c r="E1098" s="235"/>
      <c r="G1098" s="235"/>
      <c r="I1098" s="235"/>
      <c r="K1098" s="235"/>
      <c r="M1098" s="235"/>
      <c r="O1098" s="235"/>
      <c r="Q1098" s="235"/>
      <c r="S1098" s="235"/>
      <c r="U1098" s="235"/>
      <c r="W1098" s="235"/>
    </row>
    <row r="1099" spans="1:23" x14ac:dyDescent="0.35">
      <c r="A1099" s="235"/>
      <c r="C1099" s="235"/>
      <c r="E1099" s="235"/>
      <c r="G1099" s="235"/>
      <c r="I1099" s="235"/>
      <c r="K1099" s="235"/>
      <c r="M1099" s="235"/>
      <c r="O1099" s="235"/>
      <c r="Q1099" s="235"/>
      <c r="S1099" s="235"/>
      <c r="U1099" s="235"/>
      <c r="W1099" s="235"/>
    </row>
    <row r="1100" spans="1:23" x14ac:dyDescent="0.35">
      <c r="A1100" s="235"/>
      <c r="C1100" s="235"/>
      <c r="E1100" s="235"/>
      <c r="G1100" s="235"/>
      <c r="I1100" s="235"/>
      <c r="K1100" s="235"/>
      <c r="M1100" s="235"/>
      <c r="O1100" s="235"/>
      <c r="Q1100" s="235"/>
      <c r="S1100" s="235"/>
      <c r="U1100" s="235"/>
      <c r="W1100" s="235"/>
    </row>
    <row r="1101" spans="1:23" x14ac:dyDescent="0.35">
      <c r="A1101" s="235"/>
      <c r="C1101" s="235"/>
      <c r="E1101" s="235"/>
      <c r="G1101" s="235"/>
      <c r="I1101" s="235"/>
      <c r="K1101" s="235"/>
      <c r="M1101" s="235"/>
      <c r="O1101" s="235"/>
      <c r="Q1101" s="235"/>
      <c r="S1101" s="235"/>
      <c r="U1101" s="235"/>
      <c r="W1101" s="235"/>
    </row>
    <row r="1102" spans="1:23" x14ac:dyDescent="0.35">
      <c r="A1102" s="235"/>
      <c r="C1102" s="235"/>
      <c r="E1102" s="235"/>
      <c r="G1102" s="235"/>
      <c r="I1102" s="235"/>
      <c r="K1102" s="235"/>
      <c r="M1102" s="235"/>
      <c r="O1102" s="235"/>
      <c r="Q1102" s="235"/>
      <c r="S1102" s="235"/>
      <c r="U1102" s="235"/>
      <c r="W1102" s="235"/>
    </row>
    <row r="1103" spans="1:23" x14ac:dyDescent="0.35">
      <c r="A1103" s="235"/>
      <c r="C1103" s="235"/>
      <c r="E1103" s="235"/>
      <c r="G1103" s="235"/>
      <c r="I1103" s="235"/>
      <c r="K1103" s="235"/>
      <c r="M1103" s="235"/>
      <c r="O1103" s="235"/>
      <c r="Q1103" s="235"/>
      <c r="S1103" s="235"/>
      <c r="U1103" s="235"/>
      <c r="W1103" s="235"/>
    </row>
    <row r="1104" spans="1:23" x14ac:dyDescent="0.35">
      <c r="A1104" s="235"/>
      <c r="C1104" s="235"/>
      <c r="E1104" s="235"/>
      <c r="G1104" s="235"/>
      <c r="I1104" s="235"/>
      <c r="K1104" s="235"/>
      <c r="M1104" s="235"/>
      <c r="O1104" s="235"/>
      <c r="Q1104" s="235"/>
      <c r="S1104" s="235"/>
      <c r="U1104" s="235"/>
      <c r="W1104" s="235"/>
    </row>
    <row r="1105" spans="1:23" x14ac:dyDescent="0.35">
      <c r="A1105" s="235"/>
      <c r="C1105" s="235"/>
      <c r="E1105" s="235"/>
      <c r="G1105" s="235"/>
      <c r="I1105" s="235"/>
      <c r="K1105" s="235"/>
      <c r="M1105" s="235"/>
      <c r="O1105" s="235"/>
      <c r="Q1105" s="235"/>
      <c r="S1105" s="235"/>
      <c r="U1105" s="235"/>
      <c r="W1105" s="235"/>
    </row>
    <row r="1106" spans="1:23" x14ac:dyDescent="0.35">
      <c r="A1106" s="235"/>
      <c r="C1106" s="235"/>
      <c r="E1106" s="235"/>
      <c r="G1106" s="235"/>
      <c r="I1106" s="235"/>
      <c r="K1106" s="235"/>
      <c r="M1106" s="235"/>
      <c r="O1106" s="235"/>
      <c r="Q1106" s="235"/>
      <c r="S1106" s="235"/>
      <c r="U1106" s="235"/>
      <c r="W1106" s="235"/>
    </row>
    <row r="1107" spans="1:23" x14ac:dyDescent="0.35">
      <c r="A1107" s="235"/>
      <c r="C1107" s="235"/>
      <c r="E1107" s="235"/>
      <c r="G1107" s="235"/>
      <c r="I1107" s="235"/>
      <c r="K1107" s="235"/>
      <c r="M1107" s="235"/>
      <c r="O1107" s="235"/>
      <c r="Q1107" s="235"/>
      <c r="S1107" s="235"/>
      <c r="U1107" s="235"/>
      <c r="W1107" s="235"/>
    </row>
    <row r="1108" spans="1:23" x14ac:dyDescent="0.35">
      <c r="A1108" s="235"/>
      <c r="C1108" s="235"/>
      <c r="E1108" s="235"/>
      <c r="G1108" s="235"/>
      <c r="I1108" s="235"/>
      <c r="K1108" s="235"/>
      <c r="M1108" s="235"/>
      <c r="O1108" s="235"/>
      <c r="Q1108" s="235"/>
      <c r="S1108" s="235"/>
      <c r="U1108" s="235"/>
      <c r="W1108" s="235"/>
    </row>
    <row r="1109" spans="1:23" x14ac:dyDescent="0.35">
      <c r="A1109" s="235"/>
      <c r="C1109" s="235"/>
      <c r="E1109" s="235"/>
      <c r="G1109" s="235"/>
      <c r="I1109" s="235"/>
      <c r="K1109" s="235"/>
      <c r="M1109" s="235"/>
      <c r="O1109" s="235"/>
      <c r="Q1109" s="235"/>
      <c r="S1109" s="235"/>
      <c r="U1109" s="235"/>
      <c r="W1109" s="235"/>
    </row>
    <row r="1110" spans="1:23" x14ac:dyDescent="0.35">
      <c r="A1110" s="235"/>
      <c r="C1110" s="235"/>
      <c r="E1110" s="235"/>
      <c r="G1110" s="235"/>
      <c r="I1110" s="235"/>
      <c r="K1110" s="235"/>
      <c r="M1110" s="235"/>
      <c r="O1110" s="235"/>
      <c r="Q1110" s="235"/>
      <c r="S1110" s="235"/>
      <c r="U1110" s="235"/>
      <c r="W1110" s="235"/>
    </row>
    <row r="1111" spans="1:23" x14ac:dyDescent="0.35">
      <c r="A1111" s="235"/>
      <c r="C1111" s="235"/>
      <c r="E1111" s="235"/>
      <c r="G1111" s="235"/>
      <c r="I1111" s="235"/>
      <c r="K1111" s="235"/>
      <c r="M1111" s="235"/>
      <c r="O1111" s="235"/>
      <c r="Q1111" s="235"/>
      <c r="S1111" s="235"/>
      <c r="U1111" s="235"/>
      <c r="W1111" s="235"/>
    </row>
    <row r="1112" spans="1:23" x14ac:dyDescent="0.35">
      <c r="A1112" s="235"/>
      <c r="C1112" s="235"/>
      <c r="E1112" s="235"/>
      <c r="G1112" s="235"/>
      <c r="I1112" s="235"/>
      <c r="K1112" s="235"/>
      <c r="M1112" s="235"/>
      <c r="O1112" s="235"/>
      <c r="Q1112" s="235"/>
      <c r="S1112" s="235"/>
      <c r="U1112" s="235"/>
      <c r="W1112" s="235"/>
    </row>
    <row r="1113" spans="1:23" x14ac:dyDescent="0.35">
      <c r="A1113" s="235"/>
      <c r="C1113" s="235"/>
      <c r="E1113" s="235"/>
      <c r="G1113" s="235"/>
      <c r="I1113" s="235"/>
      <c r="K1113" s="235"/>
      <c r="M1113" s="235"/>
      <c r="O1113" s="235"/>
      <c r="Q1113" s="235"/>
      <c r="S1113" s="235"/>
      <c r="U1113" s="235"/>
      <c r="W1113" s="235"/>
    </row>
    <row r="1114" spans="1:23" x14ac:dyDescent="0.35">
      <c r="A1114" s="235"/>
      <c r="C1114" s="235"/>
      <c r="E1114" s="235"/>
      <c r="G1114" s="235"/>
      <c r="I1114" s="235"/>
      <c r="K1114" s="235"/>
      <c r="M1114" s="235"/>
      <c r="O1114" s="235"/>
      <c r="Q1114" s="235"/>
      <c r="S1114" s="235"/>
      <c r="U1114" s="235"/>
      <c r="W1114" s="235"/>
    </row>
    <row r="1115" spans="1:23" x14ac:dyDescent="0.35">
      <c r="A1115" s="235"/>
      <c r="C1115" s="235"/>
      <c r="E1115" s="235"/>
      <c r="G1115" s="235"/>
      <c r="I1115" s="235"/>
      <c r="K1115" s="235"/>
      <c r="M1115" s="235"/>
      <c r="O1115" s="235"/>
      <c r="Q1115" s="235"/>
      <c r="S1115" s="235"/>
      <c r="U1115" s="235"/>
      <c r="W1115" s="235"/>
    </row>
    <row r="1116" spans="1:23" x14ac:dyDescent="0.35">
      <c r="A1116" s="235"/>
      <c r="C1116" s="235"/>
      <c r="E1116" s="235"/>
      <c r="G1116" s="235"/>
      <c r="I1116" s="235"/>
      <c r="K1116" s="235"/>
      <c r="M1116" s="235"/>
      <c r="O1116" s="235"/>
      <c r="Q1116" s="235"/>
      <c r="S1116" s="235"/>
      <c r="U1116" s="235"/>
      <c r="W1116" s="235"/>
    </row>
    <row r="1117" spans="1:23" x14ac:dyDescent="0.35">
      <c r="A1117" s="235"/>
      <c r="C1117" s="235"/>
      <c r="E1117" s="235"/>
      <c r="G1117" s="235"/>
      <c r="I1117" s="235"/>
      <c r="K1117" s="235"/>
      <c r="M1117" s="235"/>
      <c r="O1117" s="235"/>
      <c r="Q1117" s="235"/>
      <c r="S1117" s="235"/>
      <c r="U1117" s="235"/>
      <c r="W1117" s="235"/>
    </row>
    <row r="1118" spans="1:23" x14ac:dyDescent="0.35">
      <c r="A1118" s="235"/>
      <c r="C1118" s="235"/>
      <c r="E1118" s="235"/>
      <c r="G1118" s="235"/>
      <c r="I1118" s="235"/>
      <c r="K1118" s="235"/>
      <c r="M1118" s="235"/>
      <c r="O1118" s="235"/>
      <c r="Q1118" s="235"/>
      <c r="S1118" s="235"/>
      <c r="U1118" s="235"/>
      <c r="W1118" s="235"/>
    </row>
    <row r="1119" spans="1:23" x14ac:dyDescent="0.35">
      <c r="A1119" s="235"/>
      <c r="C1119" s="235"/>
      <c r="E1119" s="235"/>
      <c r="G1119" s="235"/>
      <c r="I1119" s="235"/>
      <c r="K1119" s="235"/>
      <c r="M1119" s="235"/>
      <c r="O1119" s="235"/>
      <c r="Q1119" s="235"/>
      <c r="S1119" s="235"/>
      <c r="U1119" s="235"/>
      <c r="W1119" s="235"/>
    </row>
    <row r="1120" spans="1:23" x14ac:dyDescent="0.35">
      <c r="A1120" s="235"/>
      <c r="C1120" s="235"/>
      <c r="E1120" s="235"/>
      <c r="G1120" s="235"/>
      <c r="I1120" s="235"/>
      <c r="K1120" s="235"/>
      <c r="M1120" s="235"/>
      <c r="O1120" s="235"/>
      <c r="Q1120" s="235"/>
      <c r="S1120" s="235"/>
      <c r="U1120" s="235"/>
      <c r="W1120" s="235"/>
    </row>
    <row r="1121" spans="1:23" x14ac:dyDescent="0.35">
      <c r="A1121" s="235"/>
      <c r="C1121" s="235"/>
      <c r="E1121" s="235"/>
      <c r="G1121" s="235"/>
      <c r="I1121" s="235"/>
      <c r="K1121" s="235"/>
      <c r="M1121" s="235"/>
      <c r="O1121" s="235"/>
      <c r="Q1121" s="235"/>
      <c r="S1121" s="235"/>
      <c r="U1121" s="235"/>
      <c r="W1121" s="235"/>
    </row>
    <row r="1122" spans="1:23" x14ac:dyDescent="0.35">
      <c r="A1122" s="235"/>
      <c r="C1122" s="235"/>
      <c r="E1122" s="235"/>
      <c r="G1122" s="235"/>
      <c r="I1122" s="235"/>
      <c r="K1122" s="235"/>
      <c r="M1122" s="235"/>
      <c r="O1122" s="235"/>
      <c r="Q1122" s="235"/>
      <c r="S1122" s="235"/>
      <c r="U1122" s="235"/>
      <c r="W1122" s="235"/>
    </row>
    <row r="1123" spans="1:23" x14ac:dyDescent="0.35">
      <c r="A1123" s="235"/>
      <c r="C1123" s="235"/>
      <c r="E1123" s="235"/>
      <c r="G1123" s="235"/>
      <c r="I1123" s="235"/>
      <c r="K1123" s="235"/>
      <c r="M1123" s="235"/>
      <c r="O1123" s="235"/>
      <c r="Q1123" s="235"/>
      <c r="S1123" s="235"/>
      <c r="U1123" s="235"/>
      <c r="W1123" s="235"/>
    </row>
    <row r="1124" spans="1:23" x14ac:dyDescent="0.35">
      <c r="A1124" s="235"/>
      <c r="C1124" s="235"/>
      <c r="E1124" s="235"/>
      <c r="G1124" s="235"/>
      <c r="I1124" s="235"/>
      <c r="K1124" s="235"/>
      <c r="M1124" s="235"/>
      <c r="O1124" s="235"/>
      <c r="Q1124" s="235"/>
      <c r="S1124" s="235"/>
      <c r="U1124" s="235"/>
      <c r="W1124" s="235"/>
    </row>
    <row r="1125" spans="1:23" x14ac:dyDescent="0.35">
      <c r="A1125" s="235"/>
      <c r="C1125" s="235"/>
      <c r="E1125" s="235"/>
      <c r="G1125" s="235"/>
      <c r="I1125" s="235"/>
      <c r="K1125" s="235"/>
      <c r="M1125" s="235"/>
      <c r="O1125" s="235"/>
      <c r="Q1125" s="235"/>
      <c r="S1125" s="235"/>
      <c r="U1125" s="235"/>
      <c r="W1125" s="235"/>
    </row>
    <row r="1126" spans="1:23" x14ac:dyDescent="0.35">
      <c r="A1126" s="235"/>
      <c r="C1126" s="235"/>
      <c r="E1126" s="235"/>
      <c r="G1126" s="235"/>
      <c r="I1126" s="235"/>
      <c r="K1126" s="235"/>
      <c r="M1126" s="235"/>
      <c r="O1126" s="235"/>
      <c r="Q1126" s="235"/>
      <c r="S1126" s="235"/>
      <c r="U1126" s="235"/>
      <c r="W1126" s="235"/>
    </row>
    <row r="1127" spans="1:23" x14ac:dyDescent="0.35">
      <c r="A1127" s="235"/>
      <c r="C1127" s="235"/>
      <c r="E1127" s="235"/>
      <c r="G1127" s="235"/>
      <c r="I1127" s="235"/>
      <c r="K1127" s="235"/>
      <c r="M1127" s="235"/>
      <c r="O1127" s="235"/>
      <c r="Q1127" s="235"/>
      <c r="S1127" s="235"/>
      <c r="U1127" s="235"/>
      <c r="W1127" s="235"/>
    </row>
    <row r="1128" spans="1:23" x14ac:dyDescent="0.35">
      <c r="A1128" s="235"/>
      <c r="C1128" s="235"/>
      <c r="E1128" s="235"/>
      <c r="G1128" s="235"/>
      <c r="I1128" s="235"/>
      <c r="K1128" s="235"/>
      <c r="M1128" s="235"/>
      <c r="O1128" s="235"/>
      <c r="Q1128" s="235"/>
      <c r="S1128" s="235"/>
      <c r="U1128" s="235"/>
      <c r="W1128" s="235"/>
    </row>
    <row r="1129" spans="1:23" x14ac:dyDescent="0.35">
      <c r="A1129" s="235"/>
      <c r="C1129" s="235"/>
      <c r="E1129" s="235"/>
      <c r="G1129" s="235"/>
      <c r="I1129" s="235"/>
      <c r="K1129" s="235"/>
      <c r="M1129" s="235"/>
      <c r="O1129" s="235"/>
      <c r="Q1129" s="235"/>
      <c r="S1129" s="235"/>
      <c r="U1129" s="235"/>
      <c r="W1129" s="235"/>
    </row>
    <row r="1130" spans="1:23" x14ac:dyDescent="0.35">
      <c r="A1130" s="235"/>
      <c r="C1130" s="235"/>
      <c r="E1130" s="235"/>
      <c r="G1130" s="235"/>
      <c r="I1130" s="235"/>
      <c r="K1130" s="235"/>
      <c r="M1130" s="235"/>
      <c r="O1130" s="235"/>
      <c r="Q1130" s="235"/>
      <c r="S1130" s="235"/>
      <c r="U1130" s="235"/>
      <c r="W1130" s="235"/>
    </row>
    <row r="1131" spans="1:23" x14ac:dyDescent="0.35">
      <c r="A1131" s="235"/>
      <c r="C1131" s="235"/>
      <c r="E1131" s="235"/>
      <c r="G1131" s="235"/>
      <c r="I1131" s="235"/>
      <c r="K1131" s="235"/>
      <c r="M1131" s="235"/>
      <c r="O1131" s="235"/>
      <c r="Q1131" s="235"/>
      <c r="S1131" s="235"/>
      <c r="U1131" s="235"/>
      <c r="W1131" s="235"/>
    </row>
    <row r="1132" spans="1:23" x14ac:dyDescent="0.35">
      <c r="A1132" s="235"/>
      <c r="C1132" s="235"/>
      <c r="E1132" s="235"/>
      <c r="G1132" s="235"/>
      <c r="I1132" s="235"/>
      <c r="K1132" s="235"/>
      <c r="M1132" s="235"/>
      <c r="O1132" s="235"/>
      <c r="Q1132" s="235"/>
      <c r="S1132" s="235"/>
      <c r="U1132" s="235"/>
      <c r="W1132" s="235"/>
    </row>
    <row r="1133" spans="1:23" x14ac:dyDescent="0.35">
      <c r="A1133" s="235"/>
      <c r="C1133" s="235"/>
      <c r="E1133" s="235"/>
      <c r="G1133" s="235"/>
      <c r="I1133" s="235"/>
      <c r="K1133" s="235"/>
      <c r="M1133" s="235"/>
      <c r="O1133" s="235"/>
      <c r="Q1133" s="235"/>
      <c r="S1133" s="235"/>
      <c r="U1133" s="235"/>
      <c r="W1133" s="235"/>
    </row>
    <row r="1134" spans="1:23" x14ac:dyDescent="0.35">
      <c r="A1134" s="235"/>
      <c r="C1134" s="235"/>
      <c r="E1134" s="235"/>
      <c r="G1134" s="235"/>
      <c r="I1134" s="235"/>
      <c r="K1134" s="235"/>
      <c r="M1134" s="235"/>
      <c r="O1134" s="235"/>
      <c r="Q1134" s="235"/>
      <c r="S1134" s="235"/>
      <c r="U1134" s="235"/>
      <c r="W1134" s="235"/>
    </row>
    <row r="1135" spans="1:23" x14ac:dyDescent="0.35">
      <c r="A1135" s="235"/>
      <c r="C1135" s="235"/>
      <c r="E1135" s="235"/>
      <c r="G1135" s="235"/>
      <c r="I1135" s="235"/>
      <c r="K1135" s="235"/>
      <c r="M1135" s="235"/>
      <c r="O1135" s="235"/>
      <c r="Q1135" s="235"/>
      <c r="S1135" s="235"/>
      <c r="U1135" s="235"/>
      <c r="W1135" s="235"/>
    </row>
    <row r="1136" spans="1:23" x14ac:dyDescent="0.35">
      <c r="A1136" s="235"/>
      <c r="C1136" s="235"/>
      <c r="E1136" s="235"/>
      <c r="G1136" s="235"/>
      <c r="I1136" s="235"/>
      <c r="K1136" s="235"/>
      <c r="M1136" s="235"/>
      <c r="O1136" s="235"/>
      <c r="Q1136" s="235"/>
      <c r="S1136" s="235"/>
      <c r="U1136" s="235"/>
      <c r="W1136" s="235"/>
    </row>
    <row r="1137" spans="1:23" x14ac:dyDescent="0.35">
      <c r="A1137" s="235"/>
      <c r="C1137" s="235"/>
      <c r="E1137" s="235"/>
      <c r="G1137" s="235"/>
      <c r="I1137" s="235"/>
      <c r="K1137" s="235"/>
      <c r="M1137" s="235"/>
      <c r="O1137" s="235"/>
      <c r="Q1137" s="235"/>
      <c r="S1137" s="235"/>
      <c r="U1137" s="235"/>
      <c r="W1137" s="235"/>
    </row>
    <row r="1138" spans="1:23" x14ac:dyDescent="0.35">
      <c r="A1138" s="235"/>
      <c r="C1138" s="235"/>
      <c r="E1138" s="235"/>
      <c r="G1138" s="235"/>
      <c r="I1138" s="235"/>
      <c r="K1138" s="235"/>
      <c r="M1138" s="235"/>
      <c r="O1138" s="235"/>
      <c r="Q1138" s="235"/>
      <c r="S1138" s="235"/>
      <c r="U1138" s="235"/>
      <c r="W1138" s="235"/>
    </row>
    <row r="1139" spans="1:23" x14ac:dyDescent="0.35">
      <c r="A1139" s="235"/>
      <c r="C1139" s="235"/>
      <c r="E1139" s="235"/>
      <c r="G1139" s="235"/>
      <c r="I1139" s="235"/>
      <c r="K1139" s="235"/>
      <c r="M1139" s="235"/>
      <c r="O1139" s="235"/>
      <c r="Q1139" s="235"/>
      <c r="S1139" s="235"/>
      <c r="U1139" s="235"/>
      <c r="W1139" s="235"/>
    </row>
    <row r="1140" spans="1:23" x14ac:dyDescent="0.35">
      <c r="A1140" s="235"/>
      <c r="C1140" s="235"/>
      <c r="E1140" s="235"/>
      <c r="G1140" s="235"/>
      <c r="I1140" s="235"/>
      <c r="K1140" s="235"/>
      <c r="M1140" s="235"/>
      <c r="O1140" s="235"/>
      <c r="Q1140" s="235"/>
      <c r="S1140" s="235"/>
      <c r="U1140" s="235"/>
      <c r="W1140" s="235"/>
    </row>
    <row r="1141" spans="1:23" x14ac:dyDescent="0.35">
      <c r="A1141" s="235"/>
      <c r="C1141" s="235"/>
      <c r="E1141" s="235"/>
      <c r="G1141" s="235"/>
      <c r="I1141" s="235"/>
      <c r="K1141" s="235"/>
      <c r="M1141" s="235"/>
      <c r="O1141" s="235"/>
      <c r="Q1141" s="235"/>
      <c r="S1141" s="235"/>
      <c r="U1141" s="235"/>
      <c r="W1141" s="235"/>
    </row>
    <row r="1142" spans="1:23" x14ac:dyDescent="0.35">
      <c r="A1142" s="235"/>
      <c r="C1142" s="235"/>
      <c r="E1142" s="235"/>
      <c r="G1142" s="235"/>
      <c r="I1142" s="235"/>
      <c r="K1142" s="235"/>
      <c r="M1142" s="235"/>
      <c r="O1142" s="235"/>
      <c r="Q1142" s="235"/>
      <c r="S1142" s="235"/>
      <c r="U1142" s="235"/>
      <c r="W1142" s="235"/>
    </row>
    <row r="1143" spans="1:23" x14ac:dyDescent="0.35">
      <c r="A1143" s="235"/>
      <c r="C1143" s="235"/>
      <c r="E1143" s="235"/>
      <c r="G1143" s="235"/>
      <c r="I1143" s="235"/>
      <c r="K1143" s="235"/>
      <c r="M1143" s="235"/>
      <c r="O1143" s="235"/>
      <c r="Q1143" s="235"/>
      <c r="S1143" s="235"/>
      <c r="U1143" s="235"/>
      <c r="W1143" s="235"/>
    </row>
    <row r="1144" spans="1:23" x14ac:dyDescent="0.35">
      <c r="A1144" s="235"/>
      <c r="C1144" s="235"/>
      <c r="E1144" s="235"/>
      <c r="G1144" s="235"/>
      <c r="I1144" s="235"/>
      <c r="K1144" s="235"/>
      <c r="M1144" s="235"/>
      <c r="O1144" s="235"/>
      <c r="Q1144" s="235"/>
      <c r="S1144" s="235"/>
      <c r="U1144" s="235"/>
      <c r="W1144" s="235"/>
    </row>
    <row r="1145" spans="1:23" x14ac:dyDescent="0.35">
      <c r="A1145" s="235"/>
      <c r="C1145" s="235"/>
      <c r="E1145" s="235"/>
      <c r="G1145" s="235"/>
      <c r="I1145" s="235"/>
      <c r="K1145" s="235"/>
      <c r="M1145" s="235"/>
      <c r="O1145" s="235"/>
      <c r="Q1145" s="235"/>
      <c r="S1145" s="235"/>
      <c r="U1145" s="235"/>
      <c r="W1145" s="235"/>
    </row>
    <row r="1146" spans="1:23" x14ac:dyDescent="0.35">
      <c r="A1146" s="235"/>
      <c r="C1146" s="235"/>
      <c r="E1146" s="235"/>
      <c r="G1146" s="235"/>
      <c r="I1146" s="235"/>
      <c r="K1146" s="235"/>
      <c r="M1146" s="235"/>
      <c r="O1146" s="235"/>
      <c r="Q1146" s="235"/>
      <c r="S1146" s="235"/>
      <c r="U1146" s="235"/>
      <c r="W1146" s="235"/>
    </row>
    <row r="1147" spans="1:23" x14ac:dyDescent="0.35">
      <c r="A1147" s="235"/>
      <c r="C1147" s="235"/>
      <c r="E1147" s="235"/>
      <c r="G1147" s="235"/>
      <c r="I1147" s="235"/>
      <c r="K1147" s="235"/>
      <c r="M1147" s="235"/>
      <c r="O1147" s="235"/>
      <c r="Q1147" s="235"/>
      <c r="S1147" s="235"/>
      <c r="U1147" s="235"/>
      <c r="W1147" s="235"/>
    </row>
    <row r="1148" spans="1:23" x14ac:dyDescent="0.35">
      <c r="A1148" s="235"/>
      <c r="C1148" s="235"/>
      <c r="E1148" s="235"/>
      <c r="G1148" s="235"/>
      <c r="I1148" s="235"/>
      <c r="K1148" s="235"/>
      <c r="M1148" s="235"/>
      <c r="O1148" s="235"/>
      <c r="Q1148" s="235"/>
      <c r="S1148" s="235"/>
      <c r="U1148" s="235"/>
      <c r="W1148" s="235"/>
    </row>
    <row r="1149" spans="1:23" x14ac:dyDescent="0.35">
      <c r="A1149" s="235"/>
      <c r="C1149" s="235"/>
      <c r="E1149" s="235"/>
      <c r="G1149" s="235"/>
      <c r="I1149" s="235"/>
      <c r="K1149" s="235"/>
      <c r="M1149" s="235"/>
      <c r="O1149" s="235"/>
      <c r="Q1149" s="235"/>
      <c r="S1149" s="235"/>
      <c r="U1149" s="235"/>
      <c r="W1149" s="235"/>
    </row>
    <row r="1150" spans="1:23" x14ac:dyDescent="0.35">
      <c r="A1150" s="235"/>
      <c r="C1150" s="235"/>
      <c r="E1150" s="235"/>
      <c r="G1150" s="235"/>
      <c r="I1150" s="235"/>
      <c r="K1150" s="235"/>
      <c r="M1150" s="235"/>
      <c r="O1150" s="235"/>
      <c r="Q1150" s="235"/>
      <c r="S1150" s="235"/>
      <c r="U1150" s="235"/>
      <c r="W1150" s="235"/>
    </row>
    <row r="1151" spans="1:23" x14ac:dyDescent="0.35">
      <c r="A1151" s="235"/>
      <c r="C1151" s="235"/>
      <c r="E1151" s="235"/>
      <c r="G1151" s="235"/>
      <c r="I1151" s="235"/>
      <c r="K1151" s="235"/>
      <c r="M1151" s="235"/>
      <c r="O1151" s="235"/>
      <c r="Q1151" s="235"/>
      <c r="S1151" s="235"/>
      <c r="U1151" s="235"/>
      <c r="W1151" s="235"/>
    </row>
    <row r="1152" spans="1:23" x14ac:dyDescent="0.35">
      <c r="A1152" s="235"/>
      <c r="C1152" s="235"/>
      <c r="E1152" s="235"/>
      <c r="G1152" s="235"/>
      <c r="I1152" s="235"/>
      <c r="K1152" s="235"/>
      <c r="M1152" s="235"/>
      <c r="O1152" s="235"/>
      <c r="Q1152" s="235"/>
      <c r="S1152" s="235"/>
      <c r="U1152" s="235"/>
      <c r="W1152" s="235"/>
    </row>
    <row r="1153" spans="1:23" x14ac:dyDescent="0.35">
      <c r="A1153" s="235"/>
      <c r="C1153" s="235"/>
      <c r="E1153" s="235"/>
      <c r="G1153" s="235"/>
      <c r="I1153" s="235"/>
      <c r="K1153" s="235"/>
      <c r="M1153" s="235"/>
      <c r="O1153" s="235"/>
      <c r="Q1153" s="235"/>
      <c r="S1153" s="235"/>
      <c r="U1153" s="235"/>
      <c r="W1153" s="235"/>
    </row>
    <row r="1154" spans="1:23" x14ac:dyDescent="0.35">
      <c r="A1154" s="235"/>
      <c r="C1154" s="235"/>
      <c r="E1154" s="235"/>
      <c r="G1154" s="235"/>
      <c r="I1154" s="235"/>
      <c r="K1154" s="235"/>
      <c r="M1154" s="235"/>
      <c r="O1154" s="235"/>
      <c r="Q1154" s="235"/>
      <c r="S1154" s="235"/>
      <c r="U1154" s="235"/>
      <c r="W1154" s="235"/>
    </row>
    <row r="1155" spans="1:23" x14ac:dyDescent="0.35">
      <c r="A1155" s="235"/>
      <c r="C1155" s="235"/>
      <c r="E1155" s="235"/>
      <c r="G1155" s="235"/>
      <c r="I1155" s="235"/>
      <c r="K1155" s="235"/>
      <c r="M1155" s="235"/>
      <c r="O1155" s="235"/>
      <c r="Q1155" s="235"/>
      <c r="S1155" s="235"/>
      <c r="U1155" s="235"/>
      <c r="W1155" s="235"/>
    </row>
    <row r="1156" spans="1:23" x14ac:dyDescent="0.35">
      <c r="A1156" s="235"/>
      <c r="C1156" s="235"/>
      <c r="E1156" s="235"/>
      <c r="G1156" s="235"/>
      <c r="I1156" s="235"/>
      <c r="K1156" s="235"/>
      <c r="M1156" s="235"/>
      <c r="O1156" s="235"/>
      <c r="Q1156" s="235"/>
      <c r="S1156" s="235"/>
      <c r="U1156" s="235"/>
      <c r="W1156" s="235"/>
    </row>
    <row r="1157" spans="1:23" x14ac:dyDescent="0.35">
      <c r="A1157" s="235"/>
      <c r="C1157" s="235"/>
      <c r="E1157" s="235"/>
      <c r="G1157" s="235"/>
      <c r="I1157" s="235"/>
      <c r="K1157" s="235"/>
      <c r="M1157" s="235"/>
      <c r="O1157" s="235"/>
      <c r="Q1157" s="235"/>
      <c r="S1157" s="235"/>
      <c r="U1157" s="235"/>
      <c r="W1157" s="235"/>
    </row>
    <row r="1158" spans="1:23" x14ac:dyDescent="0.35">
      <c r="A1158" s="235"/>
      <c r="C1158" s="235"/>
      <c r="E1158" s="235"/>
      <c r="G1158" s="235"/>
      <c r="I1158" s="235"/>
      <c r="K1158" s="235"/>
      <c r="M1158" s="235"/>
      <c r="O1158" s="235"/>
      <c r="Q1158" s="235"/>
      <c r="S1158" s="235"/>
      <c r="U1158" s="235"/>
      <c r="W1158" s="235"/>
    </row>
    <row r="1159" spans="1:23" x14ac:dyDescent="0.35">
      <c r="A1159" s="235"/>
      <c r="C1159" s="235"/>
      <c r="E1159" s="235"/>
      <c r="G1159" s="235"/>
      <c r="I1159" s="235"/>
      <c r="K1159" s="235"/>
      <c r="M1159" s="235"/>
      <c r="O1159" s="235"/>
      <c r="Q1159" s="235"/>
      <c r="S1159" s="235"/>
      <c r="U1159" s="235"/>
      <c r="W1159" s="235"/>
    </row>
    <row r="1160" spans="1:23" x14ac:dyDescent="0.35">
      <c r="A1160" s="235"/>
      <c r="C1160" s="235"/>
      <c r="E1160" s="235"/>
      <c r="G1160" s="235"/>
      <c r="I1160" s="235"/>
      <c r="K1160" s="235"/>
      <c r="M1160" s="235"/>
      <c r="O1160" s="235"/>
      <c r="Q1160" s="235"/>
      <c r="S1160" s="235"/>
      <c r="U1160" s="235"/>
      <c r="W1160" s="235"/>
    </row>
    <row r="1161" spans="1:23" x14ac:dyDescent="0.35">
      <c r="A1161" s="235"/>
      <c r="C1161" s="235"/>
      <c r="E1161" s="235"/>
      <c r="G1161" s="235"/>
      <c r="I1161" s="235"/>
      <c r="K1161" s="235"/>
      <c r="M1161" s="235"/>
      <c r="O1161" s="235"/>
      <c r="Q1161" s="235"/>
      <c r="S1161" s="235"/>
      <c r="U1161" s="235"/>
      <c r="W1161" s="235"/>
    </row>
    <row r="1162" spans="1:23" x14ac:dyDescent="0.35">
      <c r="A1162" s="235"/>
      <c r="C1162" s="235"/>
      <c r="E1162" s="235"/>
      <c r="G1162" s="235"/>
      <c r="I1162" s="235"/>
      <c r="K1162" s="235"/>
      <c r="M1162" s="235"/>
      <c r="O1162" s="235"/>
      <c r="Q1162" s="235"/>
      <c r="S1162" s="235"/>
      <c r="U1162" s="235"/>
      <c r="W1162" s="235"/>
    </row>
    <row r="1163" spans="1:23" x14ac:dyDescent="0.35">
      <c r="A1163" s="235"/>
      <c r="C1163" s="235"/>
      <c r="E1163" s="235"/>
      <c r="G1163" s="235"/>
      <c r="I1163" s="235"/>
      <c r="K1163" s="235"/>
      <c r="M1163" s="235"/>
      <c r="O1163" s="235"/>
      <c r="Q1163" s="235"/>
      <c r="S1163" s="235"/>
      <c r="U1163" s="235"/>
      <c r="W1163" s="235"/>
    </row>
    <row r="1164" spans="1:23" x14ac:dyDescent="0.35">
      <c r="A1164" s="235"/>
      <c r="C1164" s="235"/>
      <c r="E1164" s="235"/>
      <c r="G1164" s="235"/>
      <c r="I1164" s="235"/>
      <c r="K1164" s="235"/>
      <c r="M1164" s="235"/>
      <c r="O1164" s="235"/>
      <c r="Q1164" s="235"/>
      <c r="S1164" s="235"/>
      <c r="U1164" s="235"/>
      <c r="W1164" s="235"/>
    </row>
    <row r="1165" spans="1:23" x14ac:dyDescent="0.35">
      <c r="A1165" s="235"/>
      <c r="C1165" s="235"/>
      <c r="E1165" s="235"/>
      <c r="G1165" s="235"/>
      <c r="I1165" s="235"/>
      <c r="K1165" s="235"/>
      <c r="M1165" s="235"/>
      <c r="O1165" s="235"/>
      <c r="Q1165" s="235"/>
      <c r="S1165" s="235"/>
      <c r="U1165" s="235"/>
      <c r="W1165" s="235"/>
    </row>
    <row r="1166" spans="1:23" x14ac:dyDescent="0.35">
      <c r="A1166" s="235"/>
      <c r="C1166" s="235"/>
      <c r="E1166" s="235"/>
      <c r="G1166" s="235"/>
      <c r="I1166" s="235"/>
      <c r="K1166" s="235"/>
      <c r="M1166" s="235"/>
      <c r="O1166" s="235"/>
      <c r="Q1166" s="235"/>
      <c r="S1166" s="235"/>
      <c r="U1166" s="235"/>
      <c r="W1166" s="235"/>
    </row>
    <row r="1167" spans="1:23" x14ac:dyDescent="0.35">
      <c r="A1167" s="235"/>
      <c r="C1167" s="235"/>
      <c r="E1167" s="235"/>
      <c r="G1167" s="235"/>
      <c r="I1167" s="235"/>
      <c r="K1167" s="235"/>
      <c r="M1167" s="235"/>
      <c r="O1167" s="235"/>
      <c r="Q1167" s="235"/>
      <c r="S1167" s="235"/>
      <c r="U1167" s="235"/>
      <c r="W1167" s="235"/>
    </row>
    <row r="1168" spans="1:23" x14ac:dyDescent="0.35">
      <c r="A1168" s="235"/>
      <c r="C1168" s="235"/>
      <c r="E1168" s="235"/>
      <c r="G1168" s="235"/>
      <c r="I1168" s="235"/>
      <c r="K1168" s="235"/>
      <c r="M1168" s="235"/>
      <c r="O1168" s="235"/>
      <c r="Q1168" s="235"/>
      <c r="S1168" s="235"/>
      <c r="U1168" s="235"/>
      <c r="W1168" s="235"/>
    </row>
    <row r="1169" spans="1:23" x14ac:dyDescent="0.35">
      <c r="A1169" s="235"/>
      <c r="C1169" s="235"/>
      <c r="E1169" s="235"/>
      <c r="G1169" s="235"/>
      <c r="I1169" s="235"/>
      <c r="K1169" s="235"/>
      <c r="M1169" s="235"/>
      <c r="O1169" s="235"/>
      <c r="Q1169" s="235"/>
      <c r="S1169" s="235"/>
      <c r="U1169" s="235"/>
      <c r="W1169" s="235"/>
    </row>
    <row r="1170" spans="1:23" x14ac:dyDescent="0.35">
      <c r="A1170" s="235"/>
      <c r="C1170" s="235"/>
      <c r="E1170" s="235"/>
      <c r="G1170" s="235"/>
      <c r="I1170" s="235"/>
      <c r="K1170" s="235"/>
      <c r="M1170" s="235"/>
      <c r="O1170" s="235"/>
      <c r="Q1170" s="235"/>
      <c r="S1170" s="235"/>
      <c r="U1170" s="235"/>
      <c r="W1170" s="235"/>
    </row>
    <row r="1171" spans="1:23" x14ac:dyDescent="0.35">
      <c r="A1171" s="235"/>
      <c r="C1171" s="235"/>
      <c r="E1171" s="235"/>
      <c r="G1171" s="235"/>
      <c r="I1171" s="235"/>
      <c r="K1171" s="235"/>
      <c r="M1171" s="235"/>
      <c r="O1171" s="235"/>
      <c r="Q1171" s="235"/>
      <c r="S1171" s="235"/>
      <c r="U1171" s="235"/>
      <c r="W1171" s="235"/>
    </row>
    <row r="1172" spans="1:23" x14ac:dyDescent="0.35">
      <c r="A1172" s="235"/>
      <c r="C1172" s="235"/>
      <c r="E1172" s="235"/>
      <c r="G1172" s="235"/>
      <c r="I1172" s="235"/>
      <c r="K1172" s="235"/>
      <c r="M1172" s="235"/>
      <c r="O1172" s="235"/>
      <c r="Q1172" s="235"/>
      <c r="S1172" s="235"/>
      <c r="U1172" s="235"/>
      <c r="W1172" s="235"/>
    </row>
    <row r="1173" spans="1:23" x14ac:dyDescent="0.35">
      <c r="A1173" s="235"/>
      <c r="C1173" s="235"/>
      <c r="E1173" s="235"/>
      <c r="G1173" s="235"/>
      <c r="I1173" s="235"/>
      <c r="K1173" s="235"/>
      <c r="M1173" s="235"/>
      <c r="O1173" s="235"/>
      <c r="Q1173" s="235"/>
      <c r="S1173" s="235"/>
      <c r="U1173" s="235"/>
      <c r="W1173" s="235"/>
    </row>
    <row r="1174" spans="1:23" x14ac:dyDescent="0.35">
      <c r="A1174" s="235"/>
      <c r="C1174" s="235"/>
      <c r="E1174" s="235"/>
      <c r="G1174" s="235"/>
      <c r="I1174" s="235"/>
      <c r="K1174" s="235"/>
      <c r="M1174" s="235"/>
      <c r="O1174" s="235"/>
      <c r="Q1174" s="235"/>
      <c r="S1174" s="235"/>
      <c r="U1174" s="235"/>
      <c r="W1174" s="235"/>
    </row>
    <row r="1175" spans="1:23" x14ac:dyDescent="0.35">
      <c r="A1175" s="235"/>
      <c r="C1175" s="235"/>
      <c r="E1175" s="235"/>
      <c r="G1175" s="235"/>
      <c r="I1175" s="235"/>
      <c r="K1175" s="235"/>
      <c r="M1175" s="235"/>
      <c r="O1175" s="235"/>
      <c r="Q1175" s="235"/>
      <c r="S1175" s="235"/>
      <c r="U1175" s="235"/>
      <c r="W1175" s="235"/>
    </row>
    <row r="1176" spans="1:23" x14ac:dyDescent="0.35">
      <c r="A1176" s="235"/>
      <c r="C1176" s="235"/>
      <c r="E1176" s="235"/>
      <c r="G1176" s="235"/>
      <c r="I1176" s="235"/>
      <c r="K1176" s="235"/>
      <c r="M1176" s="235"/>
      <c r="O1176" s="235"/>
      <c r="Q1176" s="235"/>
      <c r="S1176" s="235"/>
      <c r="U1176" s="235"/>
      <c r="W1176" s="235"/>
    </row>
    <row r="1177" spans="1:23" x14ac:dyDescent="0.35">
      <c r="A1177" s="235"/>
      <c r="C1177" s="235"/>
      <c r="E1177" s="235"/>
      <c r="G1177" s="235"/>
      <c r="I1177" s="235"/>
      <c r="K1177" s="235"/>
      <c r="M1177" s="235"/>
      <c r="O1177" s="235"/>
      <c r="Q1177" s="235"/>
      <c r="S1177" s="235"/>
      <c r="U1177" s="235"/>
      <c r="W1177" s="235"/>
    </row>
    <row r="1178" spans="1:23" x14ac:dyDescent="0.35">
      <c r="A1178" s="235"/>
      <c r="C1178" s="235"/>
      <c r="E1178" s="235"/>
      <c r="G1178" s="235"/>
      <c r="I1178" s="235"/>
      <c r="K1178" s="235"/>
      <c r="M1178" s="235"/>
      <c r="O1178" s="235"/>
      <c r="Q1178" s="235"/>
      <c r="S1178" s="235"/>
      <c r="U1178" s="235"/>
      <c r="W1178" s="235"/>
    </row>
    <row r="1179" spans="1:23" x14ac:dyDescent="0.35">
      <c r="A1179" s="235"/>
      <c r="C1179" s="235"/>
      <c r="E1179" s="235"/>
      <c r="G1179" s="235"/>
      <c r="I1179" s="235"/>
      <c r="K1179" s="235"/>
      <c r="M1179" s="235"/>
      <c r="O1179" s="235"/>
      <c r="Q1179" s="235"/>
      <c r="S1179" s="235"/>
      <c r="U1179" s="235"/>
      <c r="W1179" s="235"/>
    </row>
    <row r="1180" spans="1:23" x14ac:dyDescent="0.35">
      <c r="A1180" s="235"/>
      <c r="C1180" s="235"/>
      <c r="E1180" s="235"/>
      <c r="G1180" s="235"/>
      <c r="I1180" s="235"/>
      <c r="K1180" s="235"/>
      <c r="M1180" s="235"/>
      <c r="O1180" s="235"/>
      <c r="Q1180" s="235"/>
      <c r="S1180" s="235"/>
      <c r="U1180" s="235"/>
      <c r="W1180" s="235"/>
    </row>
    <row r="1181" spans="1:23" x14ac:dyDescent="0.35">
      <c r="A1181" s="235"/>
      <c r="C1181" s="235"/>
      <c r="E1181" s="235"/>
      <c r="G1181" s="235"/>
      <c r="I1181" s="235"/>
      <c r="K1181" s="235"/>
      <c r="M1181" s="235"/>
      <c r="O1181" s="235"/>
      <c r="Q1181" s="235"/>
      <c r="S1181" s="235"/>
      <c r="U1181" s="235"/>
      <c r="W1181" s="235"/>
    </row>
    <row r="1182" spans="1:23" x14ac:dyDescent="0.35">
      <c r="A1182" s="235"/>
      <c r="C1182" s="235"/>
      <c r="E1182" s="235"/>
      <c r="G1182" s="235"/>
      <c r="I1182" s="235"/>
      <c r="K1182" s="235"/>
      <c r="M1182" s="235"/>
      <c r="O1182" s="235"/>
      <c r="Q1182" s="235"/>
      <c r="S1182" s="235"/>
      <c r="U1182" s="235"/>
      <c r="W1182" s="235"/>
    </row>
    <row r="1183" spans="1:23" x14ac:dyDescent="0.35">
      <c r="A1183" s="235"/>
      <c r="C1183" s="235"/>
      <c r="E1183" s="235"/>
      <c r="G1183" s="235"/>
      <c r="I1183" s="235"/>
      <c r="K1183" s="235"/>
      <c r="M1183" s="235"/>
      <c r="O1183" s="235"/>
      <c r="Q1183" s="235"/>
      <c r="S1183" s="235"/>
      <c r="U1183" s="235"/>
      <c r="W1183" s="235"/>
    </row>
    <row r="1184" spans="1:23" x14ac:dyDescent="0.35">
      <c r="A1184" s="235"/>
      <c r="C1184" s="235"/>
      <c r="E1184" s="235"/>
      <c r="G1184" s="235"/>
      <c r="I1184" s="235"/>
      <c r="K1184" s="235"/>
      <c r="M1184" s="235"/>
      <c r="O1184" s="235"/>
      <c r="Q1184" s="235"/>
      <c r="S1184" s="235"/>
      <c r="U1184" s="235"/>
      <c r="W1184" s="235"/>
    </row>
    <row r="1185" spans="1:23" x14ac:dyDescent="0.35">
      <c r="A1185" s="235"/>
      <c r="C1185" s="235"/>
      <c r="E1185" s="235"/>
      <c r="G1185" s="235"/>
      <c r="I1185" s="235"/>
      <c r="K1185" s="235"/>
      <c r="M1185" s="235"/>
      <c r="O1185" s="235"/>
      <c r="Q1185" s="235"/>
      <c r="S1185" s="235"/>
      <c r="U1185" s="235"/>
      <c r="W1185" s="235"/>
    </row>
    <row r="1186" spans="1:23" x14ac:dyDescent="0.35">
      <c r="A1186" s="235"/>
      <c r="C1186" s="235"/>
      <c r="E1186" s="235"/>
      <c r="G1186" s="235"/>
      <c r="I1186" s="235"/>
      <c r="K1186" s="235"/>
      <c r="M1186" s="235"/>
      <c r="O1186" s="235"/>
      <c r="Q1186" s="235"/>
      <c r="S1186" s="235"/>
      <c r="U1186" s="235"/>
      <c r="W1186" s="235"/>
    </row>
    <row r="1187" spans="1:23" x14ac:dyDescent="0.35">
      <c r="A1187" s="235"/>
      <c r="C1187" s="235"/>
      <c r="E1187" s="235"/>
      <c r="G1187" s="235"/>
      <c r="I1187" s="235"/>
      <c r="K1187" s="235"/>
      <c r="M1187" s="235"/>
      <c r="O1187" s="235"/>
      <c r="Q1187" s="235"/>
      <c r="S1187" s="235"/>
      <c r="U1187" s="235"/>
      <c r="W1187" s="235"/>
    </row>
    <row r="1188" spans="1:23" x14ac:dyDescent="0.35">
      <c r="A1188" s="235"/>
      <c r="C1188" s="235"/>
      <c r="E1188" s="235"/>
      <c r="G1188" s="235"/>
      <c r="I1188" s="235"/>
      <c r="K1188" s="235"/>
      <c r="M1188" s="235"/>
      <c r="O1188" s="235"/>
      <c r="Q1188" s="235"/>
      <c r="S1188" s="235"/>
      <c r="U1188" s="235"/>
      <c r="W1188" s="235"/>
    </row>
    <row r="1189" spans="1:23" x14ac:dyDescent="0.35">
      <c r="A1189" s="235"/>
      <c r="C1189" s="235"/>
      <c r="E1189" s="235"/>
      <c r="G1189" s="235"/>
      <c r="I1189" s="235"/>
      <c r="K1189" s="235"/>
      <c r="M1189" s="235"/>
      <c r="O1189" s="235"/>
      <c r="Q1189" s="235"/>
      <c r="S1189" s="235"/>
      <c r="U1189" s="235"/>
      <c r="W1189" s="235"/>
    </row>
    <row r="1190" spans="1:23" x14ac:dyDescent="0.35">
      <c r="A1190" s="235"/>
      <c r="C1190" s="235"/>
      <c r="E1190" s="235"/>
      <c r="G1190" s="235"/>
      <c r="I1190" s="235"/>
      <c r="K1190" s="235"/>
      <c r="M1190" s="235"/>
      <c r="O1190" s="235"/>
      <c r="Q1190" s="235"/>
      <c r="S1190" s="235"/>
      <c r="U1190" s="235"/>
      <c r="W1190" s="235"/>
    </row>
    <row r="1191" spans="1:23" x14ac:dyDescent="0.35">
      <c r="A1191" s="235"/>
      <c r="C1191" s="235"/>
      <c r="E1191" s="235"/>
      <c r="G1191" s="235"/>
      <c r="I1191" s="235"/>
      <c r="K1191" s="235"/>
      <c r="M1191" s="235"/>
      <c r="O1191" s="235"/>
      <c r="Q1191" s="235"/>
      <c r="S1191" s="235"/>
      <c r="U1191" s="235"/>
      <c r="W1191" s="235"/>
    </row>
    <row r="1192" spans="1:23" x14ac:dyDescent="0.35">
      <c r="A1192" s="235"/>
      <c r="C1192" s="235"/>
      <c r="E1192" s="235"/>
      <c r="G1192" s="235"/>
      <c r="I1192" s="235"/>
      <c r="K1192" s="235"/>
      <c r="M1192" s="235"/>
      <c r="O1192" s="235"/>
      <c r="Q1192" s="235"/>
      <c r="S1192" s="235"/>
      <c r="U1192" s="235"/>
      <c r="W1192" s="235"/>
    </row>
    <row r="1193" spans="1:23" x14ac:dyDescent="0.35">
      <c r="A1193" s="235"/>
      <c r="C1193" s="235"/>
      <c r="E1193" s="235"/>
      <c r="G1193" s="235"/>
      <c r="I1193" s="235"/>
      <c r="K1193" s="235"/>
      <c r="M1193" s="235"/>
      <c r="O1193" s="235"/>
      <c r="Q1193" s="235"/>
      <c r="S1193" s="235"/>
      <c r="U1193" s="235"/>
      <c r="W1193" s="235"/>
    </row>
    <row r="1194" spans="1:23" x14ac:dyDescent="0.35">
      <c r="A1194" s="235"/>
      <c r="C1194" s="235"/>
      <c r="E1194" s="235"/>
      <c r="G1194" s="235"/>
      <c r="I1194" s="235"/>
      <c r="K1194" s="235"/>
      <c r="M1194" s="235"/>
      <c r="O1194" s="235"/>
      <c r="Q1194" s="235"/>
      <c r="S1194" s="235"/>
      <c r="U1194" s="235"/>
      <c r="W1194" s="235"/>
    </row>
    <row r="1195" spans="1:23" x14ac:dyDescent="0.35">
      <c r="A1195" s="235"/>
      <c r="C1195" s="235"/>
      <c r="E1195" s="235"/>
      <c r="G1195" s="235"/>
      <c r="I1195" s="235"/>
      <c r="K1195" s="235"/>
      <c r="M1195" s="235"/>
      <c r="O1195" s="235"/>
      <c r="Q1195" s="235"/>
      <c r="S1195" s="235"/>
      <c r="U1195" s="235"/>
      <c r="W1195" s="235"/>
    </row>
    <row r="1196" spans="1:23" x14ac:dyDescent="0.35">
      <c r="A1196" s="235"/>
      <c r="C1196" s="235"/>
      <c r="E1196" s="235"/>
      <c r="G1196" s="235"/>
      <c r="I1196" s="235"/>
      <c r="K1196" s="235"/>
      <c r="M1196" s="235"/>
      <c r="O1196" s="235"/>
      <c r="Q1196" s="235"/>
      <c r="S1196" s="235"/>
      <c r="U1196" s="235"/>
      <c r="W1196" s="235"/>
    </row>
    <row r="1197" spans="1:23" x14ac:dyDescent="0.35">
      <c r="A1197" s="235"/>
      <c r="C1197" s="235"/>
      <c r="E1197" s="235"/>
      <c r="G1197" s="235"/>
      <c r="I1197" s="235"/>
      <c r="K1197" s="235"/>
      <c r="M1197" s="235"/>
      <c r="O1197" s="235"/>
      <c r="Q1197" s="235"/>
      <c r="S1197" s="235"/>
      <c r="U1197" s="235"/>
      <c r="W1197" s="235"/>
    </row>
    <row r="1198" spans="1:23" x14ac:dyDescent="0.35">
      <c r="A1198" s="235"/>
      <c r="C1198" s="235"/>
      <c r="E1198" s="235"/>
      <c r="G1198" s="235"/>
      <c r="I1198" s="235"/>
      <c r="K1198" s="235"/>
      <c r="M1198" s="235"/>
      <c r="O1198" s="235"/>
      <c r="Q1198" s="235"/>
      <c r="S1198" s="235"/>
      <c r="U1198" s="235"/>
      <c r="W1198" s="235"/>
    </row>
    <row r="1199" spans="1:23" x14ac:dyDescent="0.35">
      <c r="A1199" s="235"/>
      <c r="C1199" s="235"/>
      <c r="E1199" s="235"/>
      <c r="G1199" s="235"/>
      <c r="I1199" s="235"/>
      <c r="K1199" s="235"/>
      <c r="M1199" s="235"/>
      <c r="O1199" s="235"/>
      <c r="Q1199" s="235"/>
      <c r="S1199" s="235"/>
      <c r="U1199" s="235"/>
      <c r="W1199" s="235"/>
    </row>
    <row r="1200" spans="1:23" x14ac:dyDescent="0.35">
      <c r="A1200" s="235"/>
      <c r="C1200" s="235"/>
      <c r="E1200" s="235"/>
      <c r="G1200" s="235"/>
      <c r="I1200" s="235"/>
      <c r="K1200" s="235"/>
      <c r="M1200" s="235"/>
      <c r="O1200" s="235"/>
      <c r="Q1200" s="235"/>
      <c r="S1200" s="235"/>
      <c r="U1200" s="235"/>
      <c r="W1200" s="235"/>
    </row>
    <row r="1201" spans="1:23" x14ac:dyDescent="0.35">
      <c r="A1201" s="235"/>
      <c r="C1201" s="235"/>
      <c r="E1201" s="235"/>
      <c r="G1201" s="235"/>
      <c r="I1201" s="235"/>
      <c r="K1201" s="235"/>
      <c r="M1201" s="235"/>
      <c r="O1201" s="235"/>
      <c r="Q1201" s="235"/>
      <c r="S1201" s="235"/>
      <c r="U1201" s="235"/>
      <c r="W1201" s="235"/>
    </row>
    <row r="1202" spans="1:23" x14ac:dyDescent="0.35">
      <c r="A1202" s="235"/>
      <c r="C1202" s="235"/>
      <c r="E1202" s="235"/>
      <c r="G1202" s="235"/>
      <c r="I1202" s="235"/>
      <c r="K1202" s="235"/>
      <c r="M1202" s="235"/>
      <c r="O1202" s="235"/>
      <c r="Q1202" s="235"/>
      <c r="S1202" s="235"/>
      <c r="U1202" s="235"/>
      <c r="W1202" s="235"/>
    </row>
    <row r="1203" spans="1:23" x14ac:dyDescent="0.35">
      <c r="A1203" s="235"/>
      <c r="C1203" s="235"/>
      <c r="E1203" s="235"/>
      <c r="G1203" s="235"/>
      <c r="I1203" s="235"/>
      <c r="K1203" s="235"/>
      <c r="M1203" s="235"/>
      <c r="O1203" s="235"/>
      <c r="Q1203" s="235"/>
      <c r="S1203" s="235"/>
      <c r="U1203" s="235"/>
      <c r="W1203" s="235"/>
    </row>
    <row r="1204" spans="1:23" x14ac:dyDescent="0.35">
      <c r="A1204" s="235"/>
      <c r="C1204" s="235"/>
      <c r="E1204" s="235"/>
      <c r="G1204" s="235"/>
      <c r="I1204" s="235"/>
      <c r="K1204" s="235"/>
      <c r="M1204" s="235"/>
      <c r="O1204" s="235"/>
      <c r="Q1204" s="235"/>
      <c r="S1204" s="235"/>
      <c r="U1204" s="235"/>
      <c r="W1204" s="235"/>
    </row>
    <row r="1205" spans="1:23" x14ac:dyDescent="0.35">
      <c r="A1205" s="235"/>
      <c r="C1205" s="235"/>
      <c r="E1205" s="235"/>
      <c r="G1205" s="235"/>
      <c r="I1205" s="235"/>
      <c r="K1205" s="235"/>
      <c r="M1205" s="235"/>
      <c r="O1205" s="235"/>
      <c r="Q1205" s="235"/>
      <c r="S1205" s="235"/>
      <c r="U1205" s="235"/>
      <c r="W1205" s="235"/>
    </row>
    <row r="1206" spans="1:23" x14ac:dyDescent="0.35">
      <c r="A1206" s="235"/>
      <c r="C1206" s="235"/>
      <c r="E1206" s="235"/>
      <c r="G1206" s="235"/>
      <c r="I1206" s="235"/>
      <c r="K1206" s="235"/>
      <c r="M1206" s="235"/>
      <c r="O1206" s="235"/>
      <c r="Q1206" s="235"/>
      <c r="S1206" s="235"/>
      <c r="U1206" s="235"/>
      <c r="W1206" s="235"/>
    </row>
    <row r="1207" spans="1:23" x14ac:dyDescent="0.35">
      <c r="A1207" s="235"/>
      <c r="C1207" s="235"/>
      <c r="E1207" s="235"/>
      <c r="G1207" s="235"/>
      <c r="I1207" s="235"/>
      <c r="K1207" s="235"/>
      <c r="M1207" s="235"/>
      <c r="O1207" s="235"/>
      <c r="Q1207" s="235"/>
      <c r="S1207" s="235"/>
      <c r="U1207" s="235"/>
      <c r="W1207" s="235"/>
    </row>
    <row r="1208" spans="1:23" x14ac:dyDescent="0.35">
      <c r="A1208" s="235"/>
      <c r="C1208" s="235"/>
      <c r="E1208" s="235"/>
      <c r="G1208" s="235"/>
      <c r="I1208" s="235"/>
      <c r="K1208" s="235"/>
      <c r="M1208" s="235"/>
      <c r="O1208" s="235"/>
      <c r="Q1208" s="235"/>
      <c r="S1208" s="235"/>
      <c r="U1208" s="235"/>
      <c r="W1208" s="235"/>
    </row>
    <row r="1209" spans="1:23" x14ac:dyDescent="0.35">
      <c r="A1209" s="235"/>
      <c r="C1209" s="235"/>
      <c r="E1209" s="235"/>
      <c r="G1209" s="235"/>
      <c r="I1209" s="235"/>
      <c r="K1209" s="235"/>
      <c r="M1209" s="235"/>
      <c r="O1209" s="235"/>
      <c r="Q1209" s="235"/>
      <c r="S1209" s="235"/>
      <c r="U1209" s="235"/>
      <c r="W1209" s="235"/>
    </row>
    <row r="1210" spans="1:23" x14ac:dyDescent="0.35">
      <c r="A1210" s="235"/>
      <c r="C1210" s="235"/>
      <c r="E1210" s="235"/>
      <c r="G1210" s="235"/>
      <c r="I1210" s="235"/>
      <c r="K1210" s="235"/>
      <c r="M1210" s="235"/>
      <c r="O1210" s="235"/>
      <c r="Q1210" s="235"/>
      <c r="S1210" s="235"/>
      <c r="U1210" s="235"/>
      <c r="W1210" s="235"/>
    </row>
    <row r="1211" spans="1:23" x14ac:dyDescent="0.35">
      <c r="A1211" s="235"/>
      <c r="C1211" s="235"/>
      <c r="E1211" s="235"/>
      <c r="G1211" s="235"/>
      <c r="I1211" s="235"/>
      <c r="K1211" s="235"/>
      <c r="M1211" s="235"/>
      <c r="O1211" s="235"/>
      <c r="Q1211" s="235"/>
      <c r="S1211" s="235"/>
      <c r="U1211" s="235"/>
      <c r="W1211" s="235"/>
    </row>
    <row r="1212" spans="1:23" x14ac:dyDescent="0.35">
      <c r="A1212" s="235"/>
      <c r="C1212" s="235"/>
      <c r="E1212" s="235"/>
      <c r="G1212" s="235"/>
      <c r="I1212" s="235"/>
      <c r="K1212" s="235"/>
      <c r="M1212" s="235"/>
      <c r="O1212" s="235"/>
      <c r="Q1212" s="235"/>
      <c r="S1212" s="235"/>
      <c r="U1212" s="235"/>
      <c r="W1212" s="235"/>
    </row>
    <row r="1213" spans="1:23" x14ac:dyDescent="0.35">
      <c r="A1213" s="235"/>
      <c r="C1213" s="235"/>
      <c r="E1213" s="235"/>
      <c r="G1213" s="235"/>
      <c r="I1213" s="235"/>
      <c r="K1213" s="235"/>
      <c r="M1213" s="235"/>
      <c r="O1213" s="235"/>
      <c r="Q1213" s="235"/>
      <c r="S1213" s="235"/>
      <c r="U1213" s="235"/>
      <c r="W1213" s="235"/>
    </row>
    <row r="1214" spans="1:23" x14ac:dyDescent="0.35">
      <c r="A1214" s="235"/>
      <c r="C1214" s="235"/>
      <c r="E1214" s="235"/>
      <c r="G1214" s="235"/>
      <c r="I1214" s="235"/>
      <c r="K1214" s="235"/>
      <c r="M1214" s="235"/>
      <c r="O1214" s="235"/>
      <c r="Q1214" s="235"/>
      <c r="S1214" s="235"/>
      <c r="U1214" s="235"/>
      <c r="W1214" s="235"/>
    </row>
    <row r="1215" spans="1:23" x14ac:dyDescent="0.35">
      <c r="A1215" s="235"/>
      <c r="C1215" s="235"/>
      <c r="E1215" s="235"/>
      <c r="G1215" s="235"/>
      <c r="I1215" s="235"/>
      <c r="K1215" s="235"/>
      <c r="M1215" s="235"/>
      <c r="O1215" s="235"/>
      <c r="Q1215" s="235"/>
      <c r="S1215" s="235"/>
      <c r="U1215" s="235"/>
      <c r="W1215" s="235"/>
    </row>
    <row r="1216" spans="1:23" x14ac:dyDescent="0.35">
      <c r="A1216" s="235"/>
      <c r="C1216" s="235"/>
      <c r="E1216" s="235"/>
      <c r="G1216" s="235"/>
      <c r="I1216" s="235"/>
      <c r="K1216" s="235"/>
      <c r="M1216" s="235"/>
      <c r="O1216" s="235"/>
      <c r="Q1216" s="235"/>
      <c r="S1216" s="235"/>
      <c r="U1216" s="235"/>
      <c r="W1216" s="235"/>
    </row>
    <row r="1217" spans="1:23" x14ac:dyDescent="0.35">
      <c r="A1217" s="235"/>
      <c r="C1217" s="235"/>
      <c r="E1217" s="235"/>
      <c r="G1217" s="235"/>
      <c r="I1217" s="235"/>
      <c r="K1217" s="235"/>
      <c r="M1217" s="235"/>
      <c r="O1217" s="235"/>
      <c r="Q1217" s="235"/>
      <c r="S1217" s="235"/>
      <c r="U1217" s="235"/>
      <c r="W1217" s="235"/>
    </row>
    <row r="1218" spans="1:23" x14ac:dyDescent="0.35">
      <c r="A1218" s="235"/>
      <c r="C1218" s="235"/>
      <c r="E1218" s="235"/>
      <c r="G1218" s="235"/>
      <c r="I1218" s="235"/>
      <c r="K1218" s="235"/>
      <c r="M1218" s="235"/>
      <c r="O1218" s="235"/>
      <c r="Q1218" s="235"/>
      <c r="S1218" s="235"/>
      <c r="U1218" s="235"/>
      <c r="W1218" s="235"/>
    </row>
    <row r="1219" spans="1:23" x14ac:dyDescent="0.35">
      <c r="A1219" s="235"/>
      <c r="C1219" s="235"/>
      <c r="E1219" s="235"/>
      <c r="G1219" s="235"/>
      <c r="I1219" s="235"/>
      <c r="K1219" s="235"/>
      <c r="M1219" s="235"/>
      <c r="O1219" s="235"/>
      <c r="Q1219" s="235"/>
      <c r="S1219" s="235"/>
      <c r="U1219" s="235"/>
      <c r="W1219" s="235"/>
    </row>
    <row r="1220" spans="1:23" x14ac:dyDescent="0.35">
      <c r="A1220" s="235"/>
      <c r="C1220" s="235"/>
      <c r="E1220" s="235"/>
      <c r="G1220" s="235"/>
      <c r="I1220" s="235"/>
      <c r="K1220" s="235"/>
      <c r="M1220" s="235"/>
      <c r="O1220" s="235"/>
      <c r="Q1220" s="235"/>
      <c r="S1220" s="235"/>
      <c r="U1220" s="235"/>
      <c r="W1220" s="235"/>
    </row>
    <row r="1221" spans="1:23" x14ac:dyDescent="0.35">
      <c r="A1221" s="235"/>
      <c r="C1221" s="235"/>
      <c r="E1221" s="235"/>
      <c r="G1221" s="235"/>
      <c r="I1221" s="235"/>
      <c r="K1221" s="235"/>
      <c r="M1221" s="235"/>
      <c r="O1221" s="235"/>
      <c r="Q1221" s="235"/>
      <c r="S1221" s="235"/>
      <c r="U1221" s="235"/>
      <c r="W1221" s="235"/>
    </row>
    <row r="1222" spans="1:23" x14ac:dyDescent="0.35">
      <c r="A1222" s="235"/>
      <c r="C1222" s="235"/>
      <c r="E1222" s="235"/>
      <c r="G1222" s="235"/>
      <c r="I1222" s="235"/>
      <c r="K1222" s="235"/>
      <c r="M1222" s="235"/>
      <c r="O1222" s="235"/>
      <c r="Q1222" s="235"/>
      <c r="S1222" s="235"/>
      <c r="U1222" s="235"/>
      <c r="W1222" s="235"/>
    </row>
    <row r="1223" spans="1:23" x14ac:dyDescent="0.35">
      <c r="A1223" s="235"/>
      <c r="C1223" s="235"/>
      <c r="E1223" s="235"/>
      <c r="G1223" s="235"/>
      <c r="I1223" s="235"/>
      <c r="K1223" s="235"/>
      <c r="M1223" s="235"/>
      <c r="O1223" s="235"/>
      <c r="Q1223" s="235"/>
      <c r="S1223" s="235"/>
      <c r="U1223" s="235"/>
      <c r="W1223" s="235"/>
    </row>
    <row r="1224" spans="1:23" x14ac:dyDescent="0.35">
      <c r="A1224" s="235"/>
      <c r="C1224" s="235"/>
      <c r="E1224" s="235"/>
      <c r="G1224" s="235"/>
      <c r="I1224" s="235"/>
      <c r="K1224" s="235"/>
      <c r="M1224" s="235"/>
      <c r="O1224" s="235"/>
      <c r="Q1224" s="235"/>
      <c r="S1224" s="235"/>
      <c r="U1224" s="235"/>
      <c r="W1224" s="235"/>
    </row>
    <row r="1225" spans="1:23" x14ac:dyDescent="0.35">
      <c r="A1225" s="235"/>
      <c r="C1225" s="235"/>
      <c r="E1225" s="235"/>
      <c r="G1225" s="235"/>
      <c r="I1225" s="235"/>
      <c r="K1225" s="235"/>
      <c r="M1225" s="235"/>
      <c r="O1225" s="235"/>
      <c r="Q1225" s="235"/>
      <c r="S1225" s="235"/>
      <c r="U1225" s="235"/>
      <c r="W1225" s="235"/>
    </row>
    <row r="1226" spans="1:23" x14ac:dyDescent="0.35">
      <c r="A1226" s="235"/>
      <c r="C1226" s="235"/>
      <c r="E1226" s="235"/>
      <c r="G1226" s="235"/>
      <c r="I1226" s="235"/>
      <c r="K1226" s="235"/>
      <c r="M1226" s="235"/>
      <c r="O1226" s="235"/>
      <c r="Q1226" s="235"/>
      <c r="S1226" s="235"/>
      <c r="U1226" s="235"/>
      <c r="W1226" s="235"/>
    </row>
    <row r="1227" spans="1:23" x14ac:dyDescent="0.35">
      <c r="A1227" s="235"/>
      <c r="C1227" s="235"/>
      <c r="E1227" s="235"/>
      <c r="G1227" s="235"/>
      <c r="I1227" s="235"/>
      <c r="K1227" s="235"/>
      <c r="M1227" s="235"/>
      <c r="O1227" s="235"/>
      <c r="Q1227" s="235"/>
      <c r="S1227" s="235"/>
      <c r="U1227" s="235"/>
      <c r="W1227" s="235"/>
    </row>
    <row r="1228" spans="1:23" x14ac:dyDescent="0.35">
      <c r="A1228" s="235"/>
      <c r="C1228" s="235"/>
      <c r="E1228" s="235"/>
      <c r="G1228" s="235"/>
      <c r="I1228" s="235"/>
      <c r="K1228" s="235"/>
      <c r="M1228" s="235"/>
      <c r="O1228" s="235"/>
      <c r="Q1228" s="235"/>
      <c r="S1228" s="235"/>
      <c r="U1228" s="235"/>
      <c r="W1228" s="235"/>
    </row>
    <row r="1229" spans="1:23" x14ac:dyDescent="0.35">
      <c r="A1229" s="235"/>
      <c r="C1229" s="235"/>
      <c r="E1229" s="235"/>
      <c r="G1229" s="235"/>
      <c r="I1229" s="235"/>
      <c r="K1229" s="235"/>
      <c r="M1229" s="235"/>
      <c r="O1229" s="235"/>
      <c r="Q1229" s="235"/>
      <c r="S1229" s="235"/>
      <c r="U1229" s="235"/>
      <c r="W1229" s="235"/>
    </row>
    <row r="1230" spans="1:23" x14ac:dyDescent="0.35">
      <c r="A1230" s="235"/>
      <c r="C1230" s="235"/>
      <c r="E1230" s="235"/>
      <c r="G1230" s="235"/>
      <c r="I1230" s="235"/>
      <c r="K1230" s="235"/>
      <c r="M1230" s="235"/>
      <c r="O1230" s="235"/>
      <c r="Q1230" s="235"/>
      <c r="S1230" s="235"/>
      <c r="U1230" s="235"/>
      <c r="W1230" s="235"/>
    </row>
    <row r="1231" spans="1:23" x14ac:dyDescent="0.35">
      <c r="A1231" s="235"/>
      <c r="C1231" s="235"/>
      <c r="E1231" s="235"/>
      <c r="G1231" s="235"/>
      <c r="I1231" s="235"/>
      <c r="K1231" s="235"/>
      <c r="M1231" s="235"/>
      <c r="O1231" s="235"/>
      <c r="Q1231" s="235"/>
      <c r="S1231" s="235"/>
      <c r="U1231" s="235"/>
      <c r="W1231" s="235"/>
    </row>
    <row r="1232" spans="1:23" x14ac:dyDescent="0.35">
      <c r="A1232" s="235"/>
      <c r="C1232" s="235"/>
      <c r="E1232" s="235"/>
      <c r="G1232" s="235"/>
      <c r="I1232" s="235"/>
      <c r="K1232" s="235"/>
      <c r="M1232" s="235"/>
      <c r="O1232" s="235"/>
      <c r="Q1232" s="235"/>
      <c r="S1232" s="235"/>
      <c r="U1232" s="235"/>
      <c r="W1232" s="235"/>
    </row>
    <row r="1233" spans="1:23" x14ac:dyDescent="0.35">
      <c r="A1233" s="235"/>
      <c r="C1233" s="235"/>
      <c r="E1233" s="235"/>
      <c r="G1233" s="235"/>
      <c r="I1233" s="235"/>
      <c r="K1233" s="235"/>
      <c r="M1233" s="235"/>
      <c r="O1233" s="235"/>
      <c r="Q1233" s="235"/>
      <c r="S1233" s="235"/>
      <c r="U1233" s="235"/>
      <c r="W1233" s="235"/>
    </row>
    <row r="1234" spans="1:23" x14ac:dyDescent="0.35">
      <c r="A1234" s="235"/>
      <c r="C1234" s="235"/>
      <c r="E1234" s="235"/>
      <c r="G1234" s="235"/>
      <c r="I1234" s="235"/>
      <c r="K1234" s="235"/>
      <c r="M1234" s="235"/>
      <c r="O1234" s="235"/>
      <c r="Q1234" s="235"/>
      <c r="S1234" s="235"/>
      <c r="U1234" s="235"/>
      <c r="W1234" s="235"/>
    </row>
    <row r="1235" spans="1:23" x14ac:dyDescent="0.35">
      <c r="A1235" s="235"/>
      <c r="C1235" s="235"/>
      <c r="E1235" s="235"/>
      <c r="G1235" s="235"/>
      <c r="I1235" s="235"/>
      <c r="K1235" s="235"/>
      <c r="M1235" s="235"/>
      <c r="O1235" s="235"/>
      <c r="Q1235" s="235"/>
      <c r="S1235" s="235"/>
      <c r="U1235" s="235"/>
      <c r="W1235" s="235"/>
    </row>
    <row r="1236" spans="1:23" x14ac:dyDescent="0.35">
      <c r="A1236" s="235"/>
      <c r="C1236" s="235"/>
      <c r="E1236" s="235"/>
      <c r="G1236" s="235"/>
      <c r="I1236" s="235"/>
      <c r="K1236" s="235"/>
      <c r="M1236" s="235"/>
      <c r="O1236" s="235"/>
      <c r="Q1236" s="235"/>
      <c r="S1236" s="235"/>
      <c r="U1236" s="235"/>
      <c r="W1236" s="235"/>
    </row>
    <row r="1237" spans="1:23" x14ac:dyDescent="0.35">
      <c r="A1237" s="235"/>
      <c r="C1237" s="235"/>
      <c r="E1237" s="235"/>
      <c r="G1237" s="235"/>
      <c r="I1237" s="235"/>
      <c r="K1237" s="235"/>
      <c r="M1237" s="235"/>
      <c r="O1237" s="235"/>
      <c r="Q1237" s="235"/>
      <c r="S1237" s="235"/>
      <c r="U1237" s="235"/>
      <c r="W1237" s="235"/>
    </row>
    <row r="1238" spans="1:23" x14ac:dyDescent="0.35">
      <c r="A1238" s="235"/>
      <c r="C1238" s="235"/>
      <c r="E1238" s="235"/>
      <c r="G1238" s="235"/>
      <c r="I1238" s="235"/>
      <c r="K1238" s="235"/>
      <c r="M1238" s="235"/>
      <c r="O1238" s="235"/>
      <c r="Q1238" s="235"/>
      <c r="S1238" s="235"/>
      <c r="U1238" s="235"/>
      <c r="W1238" s="235"/>
    </row>
    <row r="1239" spans="1:23" x14ac:dyDescent="0.35">
      <c r="A1239" s="235"/>
      <c r="C1239" s="235"/>
      <c r="E1239" s="235"/>
      <c r="G1239" s="235"/>
      <c r="I1239" s="235"/>
      <c r="K1239" s="235"/>
      <c r="M1239" s="235"/>
      <c r="O1239" s="235"/>
      <c r="Q1239" s="235"/>
      <c r="S1239" s="235"/>
      <c r="U1239" s="235"/>
      <c r="W1239" s="235"/>
    </row>
    <row r="1240" spans="1:23" x14ac:dyDescent="0.35">
      <c r="A1240" s="235"/>
      <c r="C1240" s="235"/>
      <c r="E1240" s="235"/>
      <c r="G1240" s="235"/>
      <c r="I1240" s="235"/>
      <c r="K1240" s="235"/>
      <c r="M1240" s="235"/>
      <c r="O1240" s="235"/>
      <c r="Q1240" s="235"/>
      <c r="S1240" s="235"/>
      <c r="U1240" s="235"/>
      <c r="W1240" s="235"/>
    </row>
    <row r="1241" spans="1:23" x14ac:dyDescent="0.35">
      <c r="A1241" s="235"/>
      <c r="C1241" s="235"/>
      <c r="E1241" s="235"/>
      <c r="G1241" s="235"/>
      <c r="I1241" s="235"/>
      <c r="K1241" s="235"/>
      <c r="M1241" s="235"/>
      <c r="O1241" s="235"/>
      <c r="Q1241" s="235"/>
      <c r="S1241" s="235"/>
      <c r="U1241" s="235"/>
      <c r="W1241" s="235"/>
    </row>
    <row r="1242" spans="1:23" x14ac:dyDescent="0.35">
      <c r="A1242" s="235"/>
      <c r="C1242" s="235"/>
      <c r="E1242" s="235"/>
      <c r="G1242" s="235"/>
      <c r="I1242" s="235"/>
      <c r="K1242" s="235"/>
      <c r="M1242" s="235"/>
      <c r="O1242" s="235"/>
      <c r="Q1242" s="235"/>
      <c r="S1242" s="235"/>
      <c r="U1242" s="235"/>
      <c r="W1242" s="235"/>
    </row>
    <row r="1243" spans="1:23" x14ac:dyDescent="0.35">
      <c r="A1243" s="235"/>
      <c r="C1243" s="235"/>
      <c r="E1243" s="235"/>
      <c r="G1243" s="235"/>
      <c r="I1243" s="235"/>
      <c r="K1243" s="235"/>
      <c r="M1243" s="235"/>
      <c r="O1243" s="235"/>
      <c r="Q1243" s="235"/>
      <c r="S1243" s="235"/>
      <c r="U1243" s="235"/>
      <c r="W1243" s="235"/>
    </row>
    <row r="1244" spans="1:23" x14ac:dyDescent="0.35">
      <c r="A1244" s="235"/>
      <c r="C1244" s="235"/>
      <c r="E1244" s="235"/>
      <c r="G1244" s="235"/>
      <c r="I1244" s="235"/>
      <c r="K1244" s="235"/>
      <c r="M1244" s="235"/>
      <c r="O1244" s="235"/>
      <c r="Q1244" s="235"/>
      <c r="S1244" s="235"/>
      <c r="U1244" s="235"/>
      <c r="W1244" s="235"/>
    </row>
    <row r="1245" spans="1:23" x14ac:dyDescent="0.35">
      <c r="A1245" s="235"/>
      <c r="C1245" s="235"/>
      <c r="E1245" s="235"/>
      <c r="G1245" s="235"/>
      <c r="I1245" s="235"/>
      <c r="K1245" s="235"/>
      <c r="M1245" s="235"/>
      <c r="O1245" s="235"/>
      <c r="Q1245" s="235"/>
      <c r="S1245" s="235"/>
      <c r="U1245" s="235"/>
      <c r="W1245" s="235"/>
    </row>
    <row r="1246" spans="1:23" x14ac:dyDescent="0.35">
      <c r="A1246" s="235"/>
      <c r="C1246" s="235"/>
      <c r="E1246" s="235"/>
      <c r="G1246" s="235"/>
      <c r="I1246" s="235"/>
      <c r="K1246" s="235"/>
      <c r="M1246" s="235"/>
      <c r="O1246" s="235"/>
      <c r="Q1246" s="235"/>
      <c r="S1246" s="235"/>
      <c r="U1246" s="235"/>
      <c r="W1246" s="235"/>
    </row>
    <row r="1247" spans="1:23" x14ac:dyDescent="0.35">
      <c r="A1247" s="235"/>
      <c r="C1247" s="235"/>
      <c r="E1247" s="235"/>
      <c r="G1247" s="235"/>
      <c r="I1247" s="235"/>
      <c r="K1247" s="235"/>
      <c r="M1247" s="235"/>
      <c r="O1247" s="235"/>
      <c r="Q1247" s="235"/>
      <c r="S1247" s="235"/>
      <c r="U1247" s="235"/>
      <c r="W1247" s="235"/>
    </row>
    <row r="1248" spans="1:23" x14ac:dyDescent="0.35">
      <c r="A1248" s="235"/>
      <c r="C1248" s="235"/>
      <c r="E1248" s="235"/>
      <c r="G1248" s="235"/>
      <c r="I1248" s="235"/>
      <c r="K1248" s="235"/>
      <c r="M1248" s="235"/>
      <c r="O1248" s="235"/>
      <c r="Q1248" s="235"/>
      <c r="S1248" s="235"/>
      <c r="U1248" s="235"/>
      <c r="W1248" s="235"/>
    </row>
    <row r="1249" spans="1:23" x14ac:dyDescent="0.35">
      <c r="A1249" s="235"/>
      <c r="C1249" s="235"/>
      <c r="E1249" s="235"/>
      <c r="G1249" s="235"/>
      <c r="I1249" s="235"/>
      <c r="K1249" s="235"/>
      <c r="M1249" s="235"/>
      <c r="O1249" s="235"/>
      <c r="Q1249" s="235"/>
      <c r="S1249" s="235"/>
      <c r="U1249" s="235"/>
      <c r="W1249" s="235"/>
    </row>
    <row r="1250" spans="1:23" x14ac:dyDescent="0.35">
      <c r="A1250" s="235"/>
      <c r="C1250" s="235"/>
      <c r="E1250" s="235"/>
      <c r="G1250" s="235"/>
      <c r="I1250" s="235"/>
      <c r="K1250" s="235"/>
      <c r="M1250" s="235"/>
      <c r="O1250" s="235"/>
      <c r="Q1250" s="235"/>
      <c r="S1250" s="235"/>
      <c r="U1250" s="235"/>
      <c r="W1250" s="235"/>
    </row>
    <row r="1251" spans="1:23" x14ac:dyDescent="0.35">
      <c r="A1251" s="235"/>
      <c r="C1251" s="235"/>
      <c r="E1251" s="235"/>
      <c r="G1251" s="235"/>
      <c r="I1251" s="235"/>
      <c r="K1251" s="235"/>
      <c r="M1251" s="235"/>
      <c r="O1251" s="235"/>
      <c r="Q1251" s="235"/>
      <c r="S1251" s="235"/>
      <c r="U1251" s="235"/>
      <c r="W1251" s="235"/>
    </row>
    <row r="1252" spans="1:23" x14ac:dyDescent="0.35">
      <c r="A1252" s="235"/>
      <c r="C1252" s="235"/>
      <c r="E1252" s="235"/>
      <c r="G1252" s="235"/>
      <c r="I1252" s="235"/>
      <c r="K1252" s="235"/>
      <c r="M1252" s="235"/>
      <c r="O1252" s="235"/>
      <c r="Q1252" s="235"/>
      <c r="S1252" s="235"/>
      <c r="U1252" s="235"/>
      <c r="W1252" s="235"/>
    </row>
    <row r="1253" spans="1:23" x14ac:dyDescent="0.35">
      <c r="A1253" s="235"/>
      <c r="C1253" s="235"/>
      <c r="E1253" s="235"/>
      <c r="G1253" s="235"/>
      <c r="I1253" s="235"/>
      <c r="K1253" s="235"/>
      <c r="M1253" s="235"/>
      <c r="O1253" s="235"/>
      <c r="Q1253" s="235"/>
      <c r="S1253" s="235"/>
      <c r="U1253" s="235"/>
      <c r="W1253" s="235"/>
    </row>
    <row r="1254" spans="1:23" x14ac:dyDescent="0.35">
      <c r="A1254" s="235"/>
      <c r="C1254" s="235"/>
      <c r="E1254" s="235"/>
      <c r="G1254" s="235"/>
      <c r="I1254" s="235"/>
      <c r="K1254" s="235"/>
      <c r="M1254" s="235"/>
      <c r="O1254" s="235"/>
      <c r="Q1254" s="235"/>
      <c r="S1254" s="235"/>
      <c r="U1254" s="235"/>
      <c r="W1254" s="235"/>
    </row>
    <row r="1255" spans="1:23" x14ac:dyDescent="0.35">
      <c r="A1255" s="235"/>
      <c r="C1255" s="235"/>
      <c r="E1255" s="235"/>
      <c r="G1255" s="235"/>
      <c r="I1255" s="235"/>
      <c r="K1255" s="235"/>
      <c r="M1255" s="235"/>
      <c r="O1255" s="235"/>
      <c r="Q1255" s="235"/>
      <c r="S1255" s="235"/>
      <c r="U1255" s="235"/>
      <c r="W1255" s="235"/>
    </row>
    <row r="1256" spans="1:23" x14ac:dyDescent="0.35">
      <c r="A1256" s="235"/>
      <c r="C1256" s="235"/>
      <c r="E1256" s="235"/>
      <c r="G1256" s="235"/>
      <c r="I1256" s="235"/>
      <c r="K1256" s="235"/>
      <c r="M1256" s="235"/>
      <c r="O1256" s="235"/>
      <c r="Q1256" s="235"/>
      <c r="S1256" s="235"/>
      <c r="U1256" s="235"/>
      <c r="W1256" s="235"/>
    </row>
    <row r="1257" spans="1:23" x14ac:dyDescent="0.35">
      <c r="A1257" s="235"/>
      <c r="C1257" s="235"/>
      <c r="E1257" s="235"/>
      <c r="G1257" s="235"/>
      <c r="I1257" s="235"/>
      <c r="K1257" s="235"/>
      <c r="M1257" s="235"/>
      <c r="O1257" s="235"/>
      <c r="Q1257" s="235"/>
      <c r="S1257" s="235"/>
      <c r="U1257" s="235"/>
      <c r="W1257" s="235"/>
    </row>
    <row r="1258" spans="1:23" x14ac:dyDescent="0.35">
      <c r="A1258" s="235"/>
      <c r="C1258" s="235"/>
      <c r="E1258" s="235"/>
      <c r="G1258" s="235"/>
      <c r="I1258" s="235"/>
      <c r="K1258" s="235"/>
      <c r="M1258" s="235"/>
      <c r="O1258" s="235"/>
      <c r="Q1258" s="235"/>
      <c r="S1258" s="235"/>
      <c r="U1258" s="235"/>
      <c r="W1258" s="235"/>
    </row>
    <row r="1259" spans="1:23" x14ac:dyDescent="0.35">
      <c r="A1259" s="235"/>
      <c r="C1259" s="235"/>
      <c r="E1259" s="235"/>
      <c r="G1259" s="235"/>
      <c r="I1259" s="235"/>
      <c r="K1259" s="235"/>
      <c r="M1259" s="235"/>
      <c r="O1259" s="235"/>
      <c r="Q1259" s="235"/>
      <c r="S1259" s="235"/>
      <c r="U1259" s="235"/>
      <c r="W1259" s="235"/>
    </row>
    <row r="1260" spans="1:23" x14ac:dyDescent="0.35">
      <c r="A1260" s="235"/>
      <c r="C1260" s="235"/>
      <c r="E1260" s="235"/>
      <c r="G1260" s="235"/>
      <c r="I1260" s="235"/>
      <c r="K1260" s="235"/>
      <c r="M1260" s="235"/>
      <c r="O1260" s="235"/>
      <c r="Q1260" s="235"/>
      <c r="S1260" s="235"/>
      <c r="U1260" s="235"/>
      <c r="W1260" s="235"/>
    </row>
    <row r="1261" spans="1:23" x14ac:dyDescent="0.35">
      <c r="A1261" s="235"/>
      <c r="C1261" s="235"/>
      <c r="E1261" s="235"/>
      <c r="G1261" s="235"/>
      <c r="I1261" s="235"/>
      <c r="K1261" s="235"/>
      <c r="M1261" s="235"/>
      <c r="O1261" s="235"/>
      <c r="Q1261" s="235"/>
      <c r="S1261" s="235"/>
      <c r="U1261" s="235"/>
      <c r="W1261" s="235"/>
    </row>
    <row r="1262" spans="1:23" x14ac:dyDescent="0.35">
      <c r="A1262" s="235"/>
      <c r="C1262" s="235"/>
      <c r="E1262" s="235"/>
      <c r="G1262" s="235"/>
      <c r="I1262" s="235"/>
      <c r="K1262" s="235"/>
      <c r="M1262" s="235"/>
      <c r="O1262" s="235"/>
      <c r="Q1262" s="235"/>
      <c r="S1262" s="235"/>
      <c r="U1262" s="235"/>
      <c r="W1262" s="235"/>
    </row>
    <row r="1263" spans="1:23" x14ac:dyDescent="0.35">
      <c r="A1263" s="235"/>
      <c r="C1263" s="235"/>
      <c r="E1263" s="235"/>
      <c r="G1263" s="235"/>
      <c r="I1263" s="235"/>
      <c r="K1263" s="235"/>
      <c r="M1263" s="235"/>
      <c r="O1263" s="235"/>
      <c r="Q1263" s="235"/>
      <c r="S1263" s="235"/>
      <c r="U1263" s="235"/>
      <c r="W1263" s="235"/>
    </row>
    <row r="1264" spans="1:23" x14ac:dyDescent="0.35">
      <c r="A1264" s="235"/>
      <c r="C1264" s="235"/>
      <c r="E1264" s="235"/>
      <c r="G1264" s="235"/>
      <c r="I1264" s="235"/>
      <c r="K1264" s="235"/>
      <c r="M1264" s="235"/>
      <c r="O1264" s="235"/>
      <c r="Q1264" s="235"/>
      <c r="S1264" s="235"/>
      <c r="U1264" s="235"/>
      <c r="W1264" s="235"/>
    </row>
    <row r="1265" spans="1:23" x14ac:dyDescent="0.35">
      <c r="A1265" s="235"/>
      <c r="C1265" s="235"/>
      <c r="E1265" s="235"/>
      <c r="G1265" s="235"/>
      <c r="I1265" s="235"/>
      <c r="K1265" s="235"/>
      <c r="M1265" s="235"/>
      <c r="O1265" s="235"/>
      <c r="Q1265" s="235"/>
      <c r="S1265" s="235"/>
      <c r="U1265" s="235"/>
      <c r="W1265" s="235"/>
    </row>
    <row r="1266" spans="1:23" x14ac:dyDescent="0.35">
      <c r="A1266" s="235"/>
      <c r="C1266" s="235"/>
      <c r="E1266" s="235"/>
      <c r="G1266" s="235"/>
      <c r="I1266" s="235"/>
      <c r="K1266" s="235"/>
      <c r="M1266" s="235"/>
      <c r="O1266" s="235"/>
      <c r="Q1266" s="235"/>
      <c r="S1266" s="235"/>
      <c r="U1266" s="235"/>
      <c r="W1266" s="235"/>
    </row>
    <row r="1267" spans="1:23" x14ac:dyDescent="0.35">
      <c r="A1267" s="235"/>
      <c r="C1267" s="235"/>
      <c r="E1267" s="235"/>
      <c r="G1267" s="235"/>
      <c r="I1267" s="235"/>
      <c r="K1267" s="235"/>
      <c r="M1267" s="235"/>
      <c r="O1267" s="235"/>
      <c r="Q1267" s="235"/>
      <c r="S1267" s="235"/>
      <c r="U1267" s="235"/>
      <c r="W1267" s="235"/>
    </row>
    <row r="1268" spans="1:23" x14ac:dyDescent="0.35">
      <c r="A1268" s="235"/>
      <c r="C1268" s="235"/>
      <c r="E1268" s="235"/>
      <c r="G1268" s="235"/>
      <c r="I1268" s="235"/>
      <c r="K1268" s="235"/>
      <c r="M1268" s="235"/>
      <c r="O1268" s="235"/>
      <c r="Q1268" s="235"/>
      <c r="S1268" s="235"/>
      <c r="U1268" s="235"/>
      <c r="W1268" s="235"/>
    </row>
    <row r="1269" spans="1:23" x14ac:dyDescent="0.35">
      <c r="A1269" s="235"/>
      <c r="C1269" s="235"/>
      <c r="E1269" s="235"/>
      <c r="G1269" s="235"/>
      <c r="I1269" s="235"/>
      <c r="K1269" s="235"/>
      <c r="M1269" s="235"/>
      <c r="O1269" s="235"/>
      <c r="Q1269" s="235"/>
      <c r="S1269" s="235"/>
      <c r="U1269" s="235"/>
      <c r="W1269" s="235"/>
    </row>
    <row r="1270" spans="1:23" x14ac:dyDescent="0.35">
      <c r="A1270" s="235"/>
      <c r="C1270" s="235"/>
      <c r="E1270" s="235"/>
      <c r="G1270" s="235"/>
      <c r="I1270" s="235"/>
      <c r="K1270" s="235"/>
      <c r="M1270" s="235"/>
      <c r="O1270" s="235"/>
      <c r="Q1270" s="235"/>
      <c r="S1270" s="235"/>
      <c r="U1270" s="235"/>
      <c r="W1270" s="235"/>
    </row>
    <row r="1271" spans="1:23" x14ac:dyDescent="0.35">
      <c r="A1271" s="235"/>
      <c r="C1271" s="235"/>
      <c r="E1271" s="235"/>
      <c r="G1271" s="235"/>
      <c r="I1271" s="235"/>
      <c r="K1271" s="235"/>
      <c r="M1271" s="235"/>
      <c r="O1271" s="235"/>
      <c r="Q1271" s="235"/>
      <c r="S1271" s="235"/>
      <c r="U1271" s="235"/>
      <c r="W1271" s="235"/>
    </row>
    <row r="1272" spans="1:23" x14ac:dyDescent="0.35">
      <c r="A1272" s="235"/>
      <c r="C1272" s="235"/>
      <c r="E1272" s="235"/>
      <c r="G1272" s="235"/>
      <c r="I1272" s="235"/>
      <c r="K1272" s="235"/>
      <c r="M1272" s="235"/>
      <c r="O1272" s="235"/>
      <c r="Q1272" s="235"/>
      <c r="S1272" s="235"/>
      <c r="U1272" s="235"/>
      <c r="W1272" s="235"/>
    </row>
    <row r="1273" spans="1:23" x14ac:dyDescent="0.35">
      <c r="A1273" s="235"/>
      <c r="C1273" s="235"/>
      <c r="E1273" s="235"/>
      <c r="G1273" s="235"/>
      <c r="I1273" s="235"/>
      <c r="K1273" s="235"/>
      <c r="M1273" s="235"/>
      <c r="O1273" s="235"/>
      <c r="Q1273" s="235"/>
      <c r="S1273" s="235"/>
      <c r="U1273" s="235"/>
      <c r="W1273" s="235"/>
    </row>
    <row r="1274" spans="1:23" x14ac:dyDescent="0.35">
      <c r="A1274" s="235"/>
      <c r="C1274" s="235"/>
      <c r="E1274" s="235"/>
      <c r="G1274" s="235"/>
      <c r="I1274" s="235"/>
      <c r="K1274" s="235"/>
      <c r="M1274" s="235"/>
      <c r="O1274" s="235"/>
      <c r="Q1274" s="235"/>
      <c r="S1274" s="235"/>
      <c r="U1274" s="235"/>
      <c r="W1274" s="235"/>
    </row>
    <row r="1275" spans="1:23" x14ac:dyDescent="0.35">
      <c r="A1275" s="235"/>
      <c r="C1275" s="235"/>
      <c r="E1275" s="235"/>
      <c r="G1275" s="235"/>
      <c r="I1275" s="235"/>
      <c r="K1275" s="235"/>
      <c r="M1275" s="235"/>
      <c r="O1275" s="235"/>
      <c r="Q1275" s="235"/>
      <c r="S1275" s="235"/>
      <c r="U1275" s="235"/>
      <c r="W1275" s="235"/>
    </row>
    <row r="1276" spans="1:23" x14ac:dyDescent="0.35">
      <c r="A1276" s="235"/>
      <c r="C1276" s="235"/>
      <c r="E1276" s="235"/>
      <c r="G1276" s="235"/>
      <c r="I1276" s="235"/>
      <c r="K1276" s="235"/>
      <c r="M1276" s="235"/>
      <c r="O1276" s="235"/>
      <c r="Q1276" s="235"/>
      <c r="S1276" s="235"/>
      <c r="U1276" s="235"/>
      <c r="W1276" s="235"/>
    </row>
    <row r="1277" spans="1:23" x14ac:dyDescent="0.35">
      <c r="A1277" s="235"/>
      <c r="C1277" s="235"/>
      <c r="E1277" s="235"/>
      <c r="G1277" s="235"/>
      <c r="I1277" s="235"/>
      <c r="K1277" s="235"/>
      <c r="M1277" s="235"/>
      <c r="O1277" s="235"/>
      <c r="Q1277" s="235"/>
      <c r="S1277" s="235"/>
      <c r="U1277" s="235"/>
      <c r="W1277" s="235"/>
    </row>
    <row r="1278" spans="1:23" x14ac:dyDescent="0.35">
      <c r="A1278" s="235"/>
      <c r="C1278" s="235"/>
      <c r="E1278" s="235"/>
      <c r="G1278" s="235"/>
      <c r="I1278" s="235"/>
      <c r="K1278" s="235"/>
      <c r="M1278" s="235"/>
      <c r="O1278" s="235"/>
      <c r="Q1278" s="235"/>
      <c r="S1278" s="235"/>
      <c r="U1278" s="235"/>
      <c r="W1278" s="235"/>
    </row>
    <row r="1279" spans="1:23" x14ac:dyDescent="0.35">
      <c r="A1279" s="235"/>
      <c r="C1279" s="235"/>
      <c r="E1279" s="235"/>
      <c r="G1279" s="235"/>
      <c r="I1279" s="235"/>
      <c r="K1279" s="235"/>
      <c r="M1279" s="235"/>
      <c r="O1279" s="235"/>
      <c r="Q1279" s="235"/>
      <c r="S1279" s="235"/>
      <c r="U1279" s="235"/>
      <c r="W1279" s="235"/>
    </row>
    <row r="1280" spans="1:23" x14ac:dyDescent="0.35">
      <c r="A1280" s="235"/>
      <c r="C1280" s="235"/>
      <c r="E1280" s="235"/>
      <c r="G1280" s="235"/>
      <c r="I1280" s="235"/>
      <c r="K1280" s="235"/>
      <c r="M1280" s="235"/>
      <c r="O1280" s="235"/>
      <c r="Q1280" s="235"/>
      <c r="S1280" s="235"/>
      <c r="U1280" s="235"/>
      <c r="W1280" s="235"/>
    </row>
    <row r="1281" spans="1:23" x14ac:dyDescent="0.35">
      <c r="A1281" s="235"/>
      <c r="C1281" s="235"/>
      <c r="E1281" s="235"/>
      <c r="G1281" s="235"/>
      <c r="I1281" s="235"/>
      <c r="K1281" s="235"/>
      <c r="M1281" s="235"/>
      <c r="O1281" s="235"/>
      <c r="Q1281" s="235"/>
      <c r="S1281" s="235"/>
      <c r="U1281" s="235"/>
      <c r="W1281" s="235"/>
    </row>
    <row r="1282" spans="1:23" x14ac:dyDescent="0.35">
      <c r="A1282" s="235"/>
      <c r="C1282" s="235"/>
      <c r="E1282" s="235"/>
      <c r="G1282" s="235"/>
      <c r="I1282" s="235"/>
      <c r="K1282" s="235"/>
      <c r="M1282" s="235"/>
      <c r="O1282" s="235"/>
      <c r="Q1282" s="235"/>
      <c r="S1282" s="235"/>
      <c r="U1282" s="235"/>
      <c r="W1282" s="235"/>
    </row>
    <row r="1283" spans="1:23" x14ac:dyDescent="0.35">
      <c r="A1283" s="235"/>
      <c r="C1283" s="235"/>
      <c r="E1283" s="235"/>
      <c r="G1283" s="235"/>
      <c r="I1283" s="235"/>
      <c r="K1283" s="235"/>
      <c r="M1283" s="235"/>
      <c r="O1283" s="235"/>
      <c r="Q1283" s="235"/>
      <c r="S1283" s="235"/>
      <c r="U1283" s="235"/>
      <c r="W1283" s="235"/>
    </row>
    <row r="1284" spans="1:23" x14ac:dyDescent="0.35">
      <c r="A1284" s="235"/>
      <c r="C1284" s="235"/>
      <c r="E1284" s="235"/>
      <c r="G1284" s="235"/>
      <c r="I1284" s="235"/>
      <c r="K1284" s="235"/>
      <c r="M1284" s="235"/>
      <c r="O1284" s="235"/>
      <c r="Q1284" s="235"/>
      <c r="S1284" s="235"/>
      <c r="U1284" s="235"/>
      <c r="W1284" s="235"/>
    </row>
    <row r="1285" spans="1:23" x14ac:dyDescent="0.35">
      <c r="A1285" s="235"/>
      <c r="C1285" s="235"/>
      <c r="E1285" s="235"/>
      <c r="G1285" s="235"/>
      <c r="I1285" s="235"/>
      <c r="K1285" s="235"/>
      <c r="M1285" s="235"/>
      <c r="O1285" s="235"/>
      <c r="Q1285" s="235"/>
      <c r="S1285" s="235"/>
      <c r="U1285" s="235"/>
      <c r="W1285" s="235"/>
    </row>
    <row r="1286" spans="1:23" x14ac:dyDescent="0.35">
      <c r="A1286" s="235"/>
      <c r="C1286" s="235"/>
      <c r="E1286" s="235"/>
      <c r="G1286" s="235"/>
      <c r="I1286" s="235"/>
      <c r="K1286" s="235"/>
      <c r="M1286" s="235"/>
      <c r="O1286" s="235"/>
      <c r="Q1286" s="235"/>
      <c r="S1286" s="235"/>
      <c r="U1286" s="235"/>
      <c r="W1286" s="235"/>
    </row>
    <row r="1287" spans="1:23" x14ac:dyDescent="0.35">
      <c r="A1287" s="235"/>
      <c r="C1287" s="235"/>
      <c r="E1287" s="235"/>
      <c r="G1287" s="235"/>
      <c r="I1287" s="235"/>
      <c r="K1287" s="235"/>
      <c r="M1287" s="235"/>
      <c r="O1287" s="235"/>
      <c r="Q1287" s="235"/>
      <c r="S1287" s="235"/>
      <c r="U1287" s="235"/>
      <c r="W1287" s="235"/>
    </row>
    <row r="1288" spans="1:23" x14ac:dyDescent="0.35">
      <c r="A1288" s="235"/>
      <c r="C1288" s="235"/>
      <c r="E1288" s="235"/>
      <c r="G1288" s="235"/>
      <c r="I1288" s="235"/>
      <c r="K1288" s="235"/>
      <c r="M1288" s="235"/>
      <c r="O1288" s="235"/>
      <c r="Q1288" s="235"/>
      <c r="S1288" s="235"/>
      <c r="U1288" s="235"/>
      <c r="W1288" s="235"/>
    </row>
    <row r="1289" spans="1:23" x14ac:dyDescent="0.35">
      <c r="A1289" s="235"/>
      <c r="C1289" s="235"/>
      <c r="E1289" s="235"/>
      <c r="G1289" s="235"/>
      <c r="I1289" s="235"/>
      <c r="K1289" s="235"/>
      <c r="M1289" s="235"/>
      <c r="O1289" s="235"/>
      <c r="Q1289" s="235"/>
      <c r="S1289" s="235"/>
      <c r="U1289" s="235"/>
      <c r="W1289" s="235"/>
    </row>
    <row r="1290" spans="1:23" x14ac:dyDescent="0.35">
      <c r="A1290" s="235"/>
      <c r="C1290" s="235"/>
      <c r="E1290" s="235"/>
      <c r="G1290" s="235"/>
      <c r="I1290" s="235"/>
      <c r="K1290" s="235"/>
      <c r="M1290" s="235"/>
      <c r="O1290" s="235"/>
      <c r="Q1290" s="235"/>
      <c r="S1290" s="235"/>
      <c r="U1290" s="235"/>
      <c r="W1290" s="235"/>
    </row>
    <row r="1291" spans="1:23" x14ac:dyDescent="0.35">
      <c r="A1291" s="235"/>
      <c r="C1291" s="235"/>
      <c r="E1291" s="235"/>
      <c r="G1291" s="235"/>
      <c r="I1291" s="235"/>
      <c r="K1291" s="235"/>
      <c r="M1291" s="235"/>
      <c r="O1291" s="235"/>
      <c r="Q1291" s="235"/>
      <c r="S1291" s="235"/>
      <c r="U1291" s="235"/>
      <c r="W1291" s="235"/>
    </row>
    <row r="1292" spans="1:23" x14ac:dyDescent="0.35">
      <c r="A1292" s="235"/>
      <c r="C1292" s="235"/>
      <c r="E1292" s="235"/>
      <c r="G1292" s="235"/>
      <c r="I1292" s="235"/>
      <c r="K1292" s="235"/>
      <c r="M1292" s="235"/>
      <c r="O1292" s="235"/>
      <c r="Q1292" s="235"/>
      <c r="S1292" s="235"/>
      <c r="U1292" s="235"/>
      <c r="W1292" s="235"/>
    </row>
    <row r="1293" spans="1:23" x14ac:dyDescent="0.35">
      <c r="A1293" s="235"/>
      <c r="C1293" s="235"/>
      <c r="E1293" s="235"/>
      <c r="G1293" s="235"/>
      <c r="I1293" s="235"/>
      <c r="K1293" s="235"/>
      <c r="M1293" s="235"/>
      <c r="O1293" s="235"/>
      <c r="Q1293" s="235"/>
      <c r="S1293" s="235"/>
      <c r="U1293" s="235"/>
      <c r="W1293" s="235"/>
    </row>
    <row r="1294" spans="1:23" x14ac:dyDescent="0.35">
      <c r="A1294" s="235"/>
      <c r="C1294" s="235"/>
      <c r="E1294" s="235"/>
      <c r="G1294" s="235"/>
      <c r="I1294" s="235"/>
      <c r="K1294" s="235"/>
      <c r="M1294" s="235"/>
      <c r="O1294" s="235"/>
      <c r="Q1294" s="235"/>
      <c r="S1294" s="235"/>
      <c r="U1294" s="235"/>
      <c r="W1294" s="235"/>
    </row>
    <row r="1295" spans="1:23" x14ac:dyDescent="0.35">
      <c r="A1295" s="235"/>
      <c r="C1295" s="235"/>
      <c r="E1295" s="235"/>
      <c r="G1295" s="235"/>
      <c r="I1295" s="235"/>
      <c r="K1295" s="235"/>
      <c r="M1295" s="235"/>
      <c r="O1295" s="235"/>
      <c r="Q1295" s="235"/>
      <c r="S1295" s="235"/>
      <c r="U1295" s="235"/>
      <c r="W1295" s="235"/>
    </row>
    <row r="1296" spans="1:23" x14ac:dyDescent="0.35">
      <c r="A1296" s="235"/>
      <c r="C1296" s="235"/>
      <c r="E1296" s="235"/>
      <c r="G1296" s="235"/>
      <c r="I1296" s="235"/>
      <c r="K1296" s="235"/>
      <c r="M1296" s="235"/>
      <c r="O1296" s="235"/>
      <c r="Q1296" s="235"/>
      <c r="S1296" s="235"/>
      <c r="U1296" s="235"/>
      <c r="W1296" s="235"/>
    </row>
    <row r="1297" spans="1:23" x14ac:dyDescent="0.35">
      <c r="A1297" s="235"/>
      <c r="C1297" s="235"/>
      <c r="E1297" s="235"/>
      <c r="G1297" s="235"/>
      <c r="I1297" s="235"/>
      <c r="K1297" s="235"/>
      <c r="M1297" s="235"/>
      <c r="O1297" s="235"/>
      <c r="Q1297" s="235"/>
      <c r="S1297" s="235"/>
      <c r="U1297" s="235"/>
      <c r="W1297" s="235"/>
    </row>
    <row r="1298" spans="1:23" x14ac:dyDescent="0.35">
      <c r="A1298" s="235"/>
      <c r="C1298" s="235"/>
      <c r="E1298" s="235"/>
      <c r="G1298" s="235"/>
      <c r="I1298" s="235"/>
      <c r="K1298" s="235"/>
      <c r="M1298" s="235"/>
      <c r="O1298" s="235"/>
      <c r="Q1298" s="235"/>
      <c r="S1298" s="235"/>
      <c r="U1298" s="235"/>
      <c r="W1298" s="235"/>
    </row>
    <row r="1299" spans="1:23" x14ac:dyDescent="0.35">
      <c r="A1299" s="235"/>
      <c r="C1299" s="235"/>
      <c r="E1299" s="235"/>
      <c r="G1299" s="235"/>
      <c r="I1299" s="235"/>
      <c r="K1299" s="235"/>
      <c r="M1299" s="235"/>
      <c r="O1299" s="235"/>
      <c r="Q1299" s="235"/>
      <c r="S1299" s="235"/>
      <c r="U1299" s="235"/>
      <c r="W1299" s="235"/>
    </row>
    <row r="1300" spans="1:23" x14ac:dyDescent="0.35">
      <c r="A1300" s="235"/>
      <c r="C1300" s="235"/>
      <c r="E1300" s="235"/>
      <c r="G1300" s="235"/>
      <c r="I1300" s="235"/>
      <c r="K1300" s="235"/>
      <c r="M1300" s="235"/>
      <c r="O1300" s="235"/>
      <c r="Q1300" s="235"/>
      <c r="S1300" s="235"/>
      <c r="U1300" s="235"/>
      <c r="W1300" s="235"/>
    </row>
    <row r="1301" spans="1:23" x14ac:dyDescent="0.35">
      <c r="A1301" s="235"/>
      <c r="C1301" s="235"/>
      <c r="E1301" s="235"/>
      <c r="G1301" s="235"/>
      <c r="I1301" s="235"/>
      <c r="K1301" s="235"/>
      <c r="M1301" s="235"/>
      <c r="O1301" s="235"/>
      <c r="Q1301" s="235"/>
      <c r="S1301" s="235"/>
      <c r="U1301" s="235"/>
      <c r="W1301" s="235"/>
    </row>
    <row r="1302" spans="1:23" x14ac:dyDescent="0.35">
      <c r="A1302" s="235"/>
      <c r="C1302" s="235"/>
      <c r="E1302" s="235"/>
      <c r="G1302" s="235"/>
      <c r="I1302" s="235"/>
      <c r="K1302" s="235"/>
      <c r="M1302" s="235"/>
      <c r="O1302" s="235"/>
      <c r="Q1302" s="235"/>
      <c r="S1302" s="235"/>
      <c r="U1302" s="235"/>
      <c r="W1302" s="235"/>
    </row>
    <row r="1303" spans="1:23" x14ac:dyDescent="0.35">
      <c r="A1303" s="235"/>
      <c r="C1303" s="235"/>
      <c r="E1303" s="235"/>
      <c r="G1303" s="235"/>
      <c r="I1303" s="235"/>
      <c r="K1303" s="235"/>
      <c r="M1303" s="235"/>
      <c r="O1303" s="235"/>
      <c r="Q1303" s="235"/>
      <c r="S1303" s="235"/>
      <c r="U1303" s="235"/>
      <c r="W1303" s="235"/>
    </row>
    <row r="1304" spans="1:23" x14ac:dyDescent="0.35">
      <c r="A1304" s="235"/>
      <c r="C1304" s="235"/>
      <c r="E1304" s="235"/>
      <c r="G1304" s="235"/>
      <c r="I1304" s="235"/>
      <c r="K1304" s="235"/>
      <c r="M1304" s="235"/>
      <c r="O1304" s="235"/>
      <c r="Q1304" s="235"/>
      <c r="S1304" s="235"/>
      <c r="U1304" s="235"/>
      <c r="W1304" s="235"/>
    </row>
    <row r="1305" spans="1:23" x14ac:dyDescent="0.35">
      <c r="A1305" s="235"/>
      <c r="C1305" s="235"/>
      <c r="E1305" s="235"/>
      <c r="G1305" s="235"/>
      <c r="I1305" s="235"/>
      <c r="K1305" s="235"/>
      <c r="M1305" s="235"/>
      <c r="O1305" s="235"/>
      <c r="Q1305" s="235"/>
      <c r="S1305" s="235"/>
      <c r="U1305" s="235"/>
      <c r="W1305" s="235"/>
    </row>
    <row r="1306" spans="1:23" x14ac:dyDescent="0.35">
      <c r="A1306" s="235"/>
      <c r="C1306" s="235"/>
      <c r="E1306" s="235"/>
      <c r="G1306" s="235"/>
      <c r="I1306" s="235"/>
      <c r="K1306" s="235"/>
      <c r="M1306" s="235"/>
      <c r="O1306" s="235"/>
      <c r="Q1306" s="235"/>
      <c r="S1306" s="235"/>
      <c r="U1306" s="235"/>
      <c r="W1306" s="235"/>
    </row>
    <row r="1307" spans="1:23" x14ac:dyDescent="0.35">
      <c r="A1307" s="235"/>
      <c r="C1307" s="235"/>
      <c r="E1307" s="235"/>
      <c r="G1307" s="235"/>
      <c r="I1307" s="235"/>
      <c r="K1307" s="235"/>
      <c r="M1307" s="235"/>
      <c r="O1307" s="235"/>
      <c r="Q1307" s="235"/>
      <c r="S1307" s="235"/>
      <c r="U1307" s="235"/>
      <c r="W1307" s="235"/>
    </row>
    <row r="1308" spans="1:23" x14ac:dyDescent="0.35">
      <c r="A1308" s="235"/>
      <c r="C1308" s="235"/>
      <c r="E1308" s="235"/>
      <c r="G1308" s="235"/>
      <c r="I1308" s="235"/>
      <c r="K1308" s="235"/>
      <c r="M1308" s="235"/>
      <c r="O1308" s="235"/>
      <c r="Q1308" s="235"/>
      <c r="S1308" s="235"/>
      <c r="U1308" s="235"/>
      <c r="W1308" s="235"/>
    </row>
    <row r="1309" spans="1:23" x14ac:dyDescent="0.35">
      <c r="A1309" s="235"/>
      <c r="C1309" s="235"/>
      <c r="E1309" s="235"/>
      <c r="G1309" s="235"/>
      <c r="I1309" s="235"/>
      <c r="K1309" s="235"/>
      <c r="M1309" s="235"/>
      <c r="O1309" s="235"/>
      <c r="Q1309" s="235"/>
      <c r="S1309" s="235"/>
      <c r="U1309" s="235"/>
      <c r="W1309" s="235"/>
    </row>
    <row r="1310" spans="1:23" x14ac:dyDescent="0.35">
      <c r="A1310" s="235"/>
      <c r="C1310" s="235"/>
      <c r="E1310" s="235"/>
      <c r="G1310" s="235"/>
      <c r="I1310" s="235"/>
      <c r="K1310" s="235"/>
      <c r="M1310" s="235"/>
      <c r="O1310" s="235"/>
      <c r="Q1310" s="235"/>
      <c r="S1310" s="235"/>
      <c r="U1310" s="235"/>
      <c r="W1310" s="235"/>
    </row>
    <row r="1311" spans="1:23" x14ac:dyDescent="0.35">
      <c r="A1311" s="235"/>
      <c r="C1311" s="235"/>
      <c r="E1311" s="235"/>
      <c r="G1311" s="235"/>
      <c r="I1311" s="235"/>
      <c r="K1311" s="235"/>
      <c r="M1311" s="235"/>
      <c r="O1311" s="235"/>
      <c r="Q1311" s="235"/>
      <c r="S1311" s="235"/>
      <c r="U1311" s="235"/>
      <c r="W1311" s="235"/>
    </row>
    <row r="1312" spans="1:23" x14ac:dyDescent="0.35">
      <c r="A1312" s="235"/>
      <c r="C1312" s="235"/>
      <c r="E1312" s="235"/>
      <c r="G1312" s="235"/>
      <c r="I1312" s="235"/>
      <c r="K1312" s="235"/>
      <c r="M1312" s="235"/>
      <c r="O1312" s="235"/>
      <c r="Q1312" s="235"/>
      <c r="S1312" s="235"/>
      <c r="U1312" s="235"/>
      <c r="W1312" s="235"/>
    </row>
    <row r="1313" spans="1:23" x14ac:dyDescent="0.35">
      <c r="A1313" s="235"/>
      <c r="C1313" s="235"/>
      <c r="E1313" s="235"/>
      <c r="G1313" s="235"/>
      <c r="I1313" s="235"/>
      <c r="K1313" s="235"/>
      <c r="M1313" s="235"/>
      <c r="O1313" s="235"/>
      <c r="Q1313" s="235"/>
      <c r="S1313" s="235"/>
      <c r="U1313" s="235"/>
      <c r="W1313" s="235"/>
    </row>
    <row r="1314" spans="1:23" x14ac:dyDescent="0.35">
      <c r="A1314" s="235"/>
      <c r="C1314" s="235"/>
      <c r="E1314" s="235"/>
      <c r="G1314" s="235"/>
      <c r="I1314" s="235"/>
      <c r="K1314" s="235"/>
      <c r="M1314" s="235"/>
      <c r="O1314" s="235"/>
      <c r="Q1314" s="235"/>
      <c r="S1314" s="235"/>
      <c r="U1314" s="235"/>
      <c r="W1314" s="235"/>
    </row>
    <row r="1315" spans="1:23" x14ac:dyDescent="0.35">
      <c r="A1315" s="235"/>
      <c r="C1315" s="235"/>
      <c r="E1315" s="235"/>
      <c r="G1315" s="235"/>
      <c r="I1315" s="235"/>
      <c r="K1315" s="235"/>
      <c r="M1315" s="235"/>
      <c r="O1315" s="235"/>
      <c r="Q1315" s="235"/>
      <c r="S1315" s="235"/>
      <c r="U1315" s="235"/>
      <c r="W1315" s="235"/>
    </row>
    <row r="1316" spans="1:23" x14ac:dyDescent="0.35">
      <c r="A1316" s="235"/>
      <c r="C1316" s="235"/>
      <c r="E1316" s="235"/>
      <c r="G1316" s="235"/>
      <c r="I1316" s="235"/>
      <c r="K1316" s="235"/>
      <c r="M1316" s="235"/>
      <c r="O1316" s="235"/>
      <c r="Q1316" s="235"/>
      <c r="S1316" s="235"/>
      <c r="U1316" s="235"/>
      <c r="W1316" s="235"/>
    </row>
    <row r="1317" spans="1:23" x14ac:dyDescent="0.35">
      <c r="A1317" s="235"/>
      <c r="C1317" s="235"/>
      <c r="E1317" s="235"/>
      <c r="G1317" s="235"/>
      <c r="I1317" s="235"/>
      <c r="K1317" s="235"/>
      <c r="M1317" s="235"/>
      <c r="O1317" s="235"/>
      <c r="Q1317" s="235"/>
      <c r="S1317" s="235"/>
      <c r="U1317" s="235"/>
      <c r="W1317" s="235"/>
    </row>
    <row r="1318" spans="1:23" x14ac:dyDescent="0.35">
      <c r="A1318" s="235"/>
      <c r="C1318" s="235"/>
      <c r="E1318" s="235"/>
      <c r="G1318" s="235"/>
      <c r="I1318" s="235"/>
      <c r="K1318" s="235"/>
      <c r="M1318" s="235"/>
      <c r="O1318" s="235"/>
      <c r="Q1318" s="235"/>
      <c r="S1318" s="235"/>
      <c r="U1318" s="235"/>
      <c r="W1318" s="235"/>
    </row>
    <row r="1319" spans="1:23" x14ac:dyDescent="0.35">
      <c r="A1319" s="235"/>
      <c r="C1319" s="235"/>
      <c r="E1319" s="235"/>
      <c r="G1319" s="235"/>
      <c r="I1319" s="235"/>
      <c r="K1319" s="235"/>
      <c r="M1319" s="235"/>
      <c r="O1319" s="235"/>
      <c r="Q1319" s="235"/>
      <c r="S1319" s="235"/>
      <c r="U1319" s="235"/>
      <c r="W1319" s="235"/>
    </row>
    <row r="1320" spans="1:23" x14ac:dyDescent="0.35">
      <c r="A1320" s="235"/>
      <c r="C1320" s="235"/>
      <c r="E1320" s="235"/>
      <c r="G1320" s="235"/>
      <c r="I1320" s="235"/>
      <c r="K1320" s="235"/>
      <c r="M1320" s="235"/>
      <c r="O1320" s="235"/>
      <c r="Q1320" s="235"/>
      <c r="S1320" s="235"/>
      <c r="U1320" s="235"/>
      <c r="W1320" s="235"/>
    </row>
    <row r="1321" spans="1:23" x14ac:dyDescent="0.35">
      <c r="A1321" s="235"/>
      <c r="C1321" s="235"/>
      <c r="E1321" s="235"/>
      <c r="G1321" s="235"/>
      <c r="I1321" s="235"/>
      <c r="K1321" s="235"/>
      <c r="M1321" s="235"/>
      <c r="O1321" s="235"/>
      <c r="Q1321" s="235"/>
      <c r="S1321" s="235"/>
      <c r="U1321" s="235"/>
      <c r="W1321" s="235"/>
    </row>
    <row r="1322" spans="1:23" x14ac:dyDescent="0.35">
      <c r="A1322" s="235"/>
      <c r="C1322" s="235"/>
      <c r="E1322" s="235"/>
      <c r="G1322" s="235"/>
      <c r="I1322" s="235"/>
      <c r="K1322" s="235"/>
      <c r="M1322" s="235"/>
      <c r="O1322" s="235"/>
      <c r="Q1322" s="235"/>
      <c r="S1322" s="235"/>
      <c r="U1322" s="235"/>
      <c r="W1322" s="235"/>
    </row>
    <row r="1323" spans="1:23" x14ac:dyDescent="0.35">
      <c r="A1323" s="235"/>
      <c r="C1323" s="235"/>
      <c r="E1323" s="235"/>
      <c r="G1323" s="235"/>
      <c r="I1323" s="235"/>
      <c r="K1323" s="235"/>
      <c r="M1323" s="235"/>
      <c r="O1323" s="235"/>
      <c r="Q1323" s="235"/>
      <c r="S1323" s="235"/>
      <c r="U1323" s="235"/>
      <c r="W1323" s="235"/>
    </row>
    <row r="1324" spans="1:23" x14ac:dyDescent="0.35">
      <c r="A1324" s="235"/>
      <c r="C1324" s="235"/>
      <c r="E1324" s="235"/>
      <c r="G1324" s="235"/>
      <c r="I1324" s="235"/>
      <c r="K1324" s="235"/>
      <c r="M1324" s="235"/>
      <c r="O1324" s="235"/>
      <c r="Q1324" s="235"/>
      <c r="S1324" s="235"/>
      <c r="U1324" s="235"/>
      <c r="W1324" s="235"/>
    </row>
    <row r="1325" spans="1:23" x14ac:dyDescent="0.35">
      <c r="A1325" s="235"/>
      <c r="C1325" s="235"/>
      <c r="E1325" s="235"/>
      <c r="G1325" s="235"/>
      <c r="I1325" s="235"/>
      <c r="K1325" s="235"/>
      <c r="M1325" s="235"/>
      <c r="O1325" s="235"/>
      <c r="Q1325" s="235"/>
      <c r="S1325" s="235"/>
      <c r="U1325" s="235"/>
      <c r="W1325" s="235"/>
    </row>
    <row r="1326" spans="1:23" x14ac:dyDescent="0.35">
      <c r="A1326" s="235"/>
      <c r="C1326" s="235"/>
      <c r="E1326" s="235"/>
      <c r="G1326" s="235"/>
      <c r="I1326" s="235"/>
      <c r="K1326" s="235"/>
      <c r="M1326" s="235"/>
      <c r="O1326" s="235"/>
      <c r="Q1326" s="235"/>
      <c r="S1326" s="235"/>
      <c r="U1326" s="235"/>
      <c r="W1326" s="235"/>
    </row>
    <row r="1327" spans="1:23" x14ac:dyDescent="0.35">
      <c r="A1327" s="235"/>
      <c r="C1327" s="235"/>
      <c r="E1327" s="235"/>
      <c r="G1327" s="235"/>
      <c r="I1327" s="235"/>
      <c r="K1327" s="235"/>
      <c r="M1327" s="235"/>
      <c r="O1327" s="235"/>
      <c r="Q1327" s="235"/>
      <c r="S1327" s="235"/>
      <c r="U1327" s="235"/>
      <c r="W1327" s="235"/>
    </row>
    <row r="1328" spans="1:23" x14ac:dyDescent="0.35">
      <c r="A1328" s="235"/>
      <c r="C1328" s="235"/>
      <c r="E1328" s="235"/>
      <c r="G1328" s="235"/>
      <c r="I1328" s="235"/>
      <c r="K1328" s="235"/>
      <c r="M1328" s="235"/>
      <c r="O1328" s="235"/>
      <c r="Q1328" s="235"/>
      <c r="S1328" s="235"/>
      <c r="U1328" s="235"/>
      <c r="W1328" s="235"/>
    </row>
    <row r="1329" spans="1:23" x14ac:dyDescent="0.35">
      <c r="A1329" s="235"/>
      <c r="C1329" s="235"/>
      <c r="E1329" s="235"/>
      <c r="G1329" s="235"/>
      <c r="I1329" s="235"/>
      <c r="K1329" s="235"/>
      <c r="M1329" s="235"/>
      <c r="O1329" s="235"/>
      <c r="Q1329" s="235"/>
      <c r="S1329" s="235"/>
      <c r="U1329" s="235"/>
      <c r="W1329" s="235"/>
    </row>
    <row r="1330" spans="1:23" x14ac:dyDescent="0.35">
      <c r="A1330" s="235"/>
      <c r="C1330" s="235"/>
      <c r="E1330" s="235"/>
      <c r="G1330" s="235"/>
      <c r="I1330" s="235"/>
      <c r="K1330" s="235"/>
      <c r="M1330" s="235"/>
      <c r="O1330" s="235"/>
      <c r="Q1330" s="235"/>
      <c r="S1330" s="235"/>
      <c r="U1330" s="235"/>
      <c r="W1330" s="235"/>
    </row>
    <row r="1331" spans="1:23" x14ac:dyDescent="0.35">
      <c r="A1331" s="235"/>
      <c r="C1331" s="235"/>
      <c r="E1331" s="235"/>
      <c r="G1331" s="235"/>
      <c r="I1331" s="235"/>
      <c r="K1331" s="235"/>
      <c r="M1331" s="235"/>
      <c r="O1331" s="235"/>
      <c r="Q1331" s="235"/>
      <c r="S1331" s="235"/>
      <c r="U1331" s="235"/>
      <c r="W1331" s="235"/>
    </row>
    <row r="1332" spans="1:23" x14ac:dyDescent="0.35">
      <c r="A1332" s="235"/>
      <c r="C1332" s="235"/>
      <c r="E1332" s="235"/>
      <c r="G1332" s="235"/>
      <c r="I1332" s="235"/>
      <c r="K1332" s="235"/>
      <c r="M1332" s="235"/>
      <c r="O1332" s="235"/>
      <c r="Q1332" s="235"/>
      <c r="S1332" s="235"/>
      <c r="U1332" s="235"/>
      <c r="W1332" s="235"/>
    </row>
    <row r="1333" spans="1:23" x14ac:dyDescent="0.35">
      <c r="A1333" s="235"/>
      <c r="C1333" s="235"/>
      <c r="E1333" s="235"/>
      <c r="G1333" s="235"/>
      <c r="I1333" s="235"/>
      <c r="K1333" s="235"/>
      <c r="M1333" s="235"/>
      <c r="O1333" s="235"/>
      <c r="Q1333" s="235"/>
      <c r="S1333" s="235"/>
      <c r="U1333" s="235"/>
      <c r="W1333" s="235"/>
    </row>
    <row r="1334" spans="1:23" x14ac:dyDescent="0.35">
      <c r="A1334" s="235"/>
      <c r="C1334" s="235"/>
      <c r="E1334" s="235"/>
      <c r="G1334" s="235"/>
      <c r="I1334" s="235"/>
      <c r="K1334" s="235"/>
      <c r="M1334" s="235"/>
      <c r="O1334" s="235"/>
      <c r="Q1334" s="235"/>
      <c r="S1334" s="235"/>
      <c r="U1334" s="235"/>
      <c r="W1334" s="235"/>
    </row>
    <row r="1335" spans="1:23" x14ac:dyDescent="0.35">
      <c r="A1335" s="235"/>
      <c r="C1335" s="235"/>
      <c r="E1335" s="235"/>
      <c r="G1335" s="235"/>
      <c r="I1335" s="235"/>
      <c r="K1335" s="235"/>
      <c r="M1335" s="235"/>
      <c r="O1335" s="235"/>
      <c r="Q1335" s="235"/>
      <c r="S1335" s="235"/>
      <c r="U1335" s="235"/>
      <c r="W1335" s="235"/>
    </row>
    <row r="1336" spans="1:23" x14ac:dyDescent="0.35">
      <c r="A1336" s="235"/>
      <c r="C1336" s="235"/>
      <c r="E1336" s="235"/>
      <c r="G1336" s="235"/>
      <c r="I1336" s="235"/>
      <c r="K1336" s="235"/>
      <c r="M1336" s="235"/>
      <c r="O1336" s="235"/>
      <c r="Q1336" s="235"/>
      <c r="S1336" s="235"/>
      <c r="U1336" s="235"/>
      <c r="W1336" s="235"/>
    </row>
    <row r="1337" spans="1:23" x14ac:dyDescent="0.35">
      <c r="A1337" s="235"/>
      <c r="C1337" s="235"/>
      <c r="E1337" s="235"/>
      <c r="G1337" s="235"/>
      <c r="I1337" s="235"/>
      <c r="K1337" s="235"/>
      <c r="M1337" s="235"/>
      <c r="O1337" s="235"/>
      <c r="Q1337" s="235"/>
      <c r="S1337" s="235"/>
      <c r="U1337" s="235"/>
      <c r="W1337" s="235"/>
    </row>
    <row r="1338" spans="1:23" x14ac:dyDescent="0.35">
      <c r="A1338" s="235"/>
      <c r="C1338" s="235"/>
      <c r="E1338" s="235"/>
      <c r="G1338" s="235"/>
      <c r="I1338" s="235"/>
      <c r="K1338" s="235"/>
      <c r="M1338" s="235"/>
      <c r="O1338" s="235"/>
      <c r="Q1338" s="235"/>
      <c r="S1338" s="235"/>
      <c r="U1338" s="235"/>
      <c r="W1338" s="235"/>
    </row>
    <row r="1339" spans="1:23" x14ac:dyDescent="0.35">
      <c r="A1339" s="235"/>
      <c r="C1339" s="235"/>
      <c r="E1339" s="235"/>
      <c r="G1339" s="235"/>
      <c r="I1339" s="235"/>
      <c r="K1339" s="235"/>
      <c r="M1339" s="235"/>
      <c r="O1339" s="235"/>
      <c r="Q1339" s="235"/>
      <c r="S1339" s="235"/>
      <c r="U1339" s="235"/>
      <c r="W1339" s="235"/>
    </row>
    <row r="1340" spans="1:23" x14ac:dyDescent="0.35">
      <c r="A1340" s="235"/>
      <c r="C1340" s="235"/>
      <c r="E1340" s="235"/>
      <c r="G1340" s="235"/>
      <c r="I1340" s="235"/>
      <c r="K1340" s="235"/>
      <c r="M1340" s="235"/>
      <c r="O1340" s="235"/>
      <c r="Q1340" s="235"/>
      <c r="S1340" s="235"/>
      <c r="U1340" s="235"/>
      <c r="W1340" s="235"/>
    </row>
    <row r="1341" spans="1:23" x14ac:dyDescent="0.35">
      <c r="A1341" s="235"/>
      <c r="C1341" s="235"/>
      <c r="E1341" s="235"/>
      <c r="G1341" s="235"/>
      <c r="I1341" s="235"/>
      <c r="K1341" s="235"/>
      <c r="M1341" s="235"/>
      <c r="O1341" s="235"/>
      <c r="Q1341" s="235"/>
      <c r="S1341" s="235"/>
      <c r="U1341" s="235"/>
      <c r="W1341" s="235"/>
    </row>
    <row r="1342" spans="1:23" x14ac:dyDescent="0.35">
      <c r="A1342" s="235"/>
      <c r="C1342" s="235"/>
      <c r="E1342" s="235"/>
      <c r="G1342" s="235"/>
      <c r="I1342" s="235"/>
      <c r="K1342" s="235"/>
      <c r="M1342" s="235"/>
      <c r="O1342" s="235"/>
      <c r="Q1342" s="235"/>
      <c r="S1342" s="235"/>
      <c r="U1342" s="235"/>
      <c r="W1342" s="235"/>
    </row>
    <row r="1343" spans="1:23" x14ac:dyDescent="0.35">
      <c r="A1343" s="235"/>
      <c r="C1343" s="235"/>
      <c r="E1343" s="235"/>
      <c r="G1343" s="235"/>
      <c r="I1343" s="235"/>
      <c r="K1343" s="235"/>
      <c r="M1343" s="235"/>
      <c r="O1343" s="235"/>
      <c r="Q1343" s="235"/>
      <c r="S1343" s="235"/>
      <c r="U1343" s="235"/>
      <c r="W1343" s="235"/>
    </row>
    <row r="1344" spans="1:23" x14ac:dyDescent="0.35">
      <c r="A1344" s="235"/>
      <c r="C1344" s="235"/>
      <c r="E1344" s="235"/>
      <c r="G1344" s="235"/>
      <c r="I1344" s="235"/>
      <c r="K1344" s="235"/>
      <c r="M1344" s="235"/>
      <c r="O1344" s="235"/>
      <c r="Q1344" s="235"/>
      <c r="S1344" s="235"/>
      <c r="U1344" s="235"/>
      <c r="W1344" s="235"/>
    </row>
    <row r="1345" spans="1:23" x14ac:dyDescent="0.35">
      <c r="A1345" s="235"/>
      <c r="C1345" s="235"/>
      <c r="E1345" s="235"/>
      <c r="G1345" s="235"/>
      <c r="I1345" s="235"/>
      <c r="K1345" s="235"/>
      <c r="M1345" s="235"/>
      <c r="O1345" s="235"/>
      <c r="Q1345" s="235"/>
      <c r="S1345" s="235"/>
      <c r="U1345" s="235"/>
      <c r="W1345" s="235"/>
    </row>
    <row r="1346" spans="1:23" x14ac:dyDescent="0.35">
      <c r="A1346" s="235"/>
      <c r="C1346" s="235"/>
      <c r="E1346" s="235"/>
      <c r="G1346" s="235"/>
      <c r="I1346" s="235"/>
      <c r="K1346" s="235"/>
      <c r="M1346" s="235"/>
      <c r="O1346" s="235"/>
      <c r="Q1346" s="235"/>
      <c r="S1346" s="235"/>
      <c r="U1346" s="235"/>
      <c r="W1346" s="235"/>
    </row>
    <row r="1347" spans="1:23" x14ac:dyDescent="0.35">
      <c r="A1347" s="235"/>
      <c r="C1347" s="235"/>
      <c r="E1347" s="235"/>
      <c r="G1347" s="235"/>
      <c r="I1347" s="235"/>
      <c r="K1347" s="235"/>
      <c r="M1347" s="235"/>
      <c r="O1347" s="235"/>
      <c r="Q1347" s="235"/>
      <c r="S1347" s="235"/>
      <c r="U1347" s="235"/>
      <c r="W1347" s="235"/>
    </row>
    <row r="1348" spans="1:23" x14ac:dyDescent="0.35">
      <c r="A1348" s="235"/>
      <c r="C1348" s="235"/>
      <c r="E1348" s="235"/>
      <c r="G1348" s="235"/>
      <c r="I1348" s="235"/>
      <c r="K1348" s="235"/>
      <c r="M1348" s="235"/>
      <c r="O1348" s="235"/>
      <c r="Q1348" s="235"/>
      <c r="S1348" s="235"/>
      <c r="U1348" s="235"/>
      <c r="W1348" s="235"/>
    </row>
    <row r="1349" spans="1:23" x14ac:dyDescent="0.35">
      <c r="A1349" s="235"/>
      <c r="C1349" s="235"/>
      <c r="E1349" s="235"/>
      <c r="G1349" s="235"/>
      <c r="I1349" s="235"/>
      <c r="K1349" s="235"/>
      <c r="M1349" s="235"/>
      <c r="O1349" s="235"/>
      <c r="Q1349" s="235"/>
      <c r="S1349" s="235"/>
      <c r="U1349" s="235"/>
      <c r="W1349" s="235"/>
    </row>
    <row r="1350" spans="1:23" x14ac:dyDescent="0.35">
      <c r="A1350" s="235"/>
      <c r="C1350" s="235"/>
      <c r="E1350" s="235"/>
      <c r="G1350" s="235"/>
      <c r="I1350" s="235"/>
      <c r="K1350" s="235"/>
      <c r="M1350" s="235"/>
      <c r="O1350" s="235"/>
      <c r="Q1350" s="235"/>
      <c r="S1350" s="235"/>
      <c r="U1350" s="235"/>
      <c r="W1350" s="235"/>
    </row>
    <row r="1351" spans="1:23" x14ac:dyDescent="0.35">
      <c r="A1351" s="235"/>
      <c r="C1351" s="235"/>
      <c r="E1351" s="235"/>
      <c r="G1351" s="235"/>
      <c r="I1351" s="235"/>
      <c r="K1351" s="235"/>
      <c r="M1351" s="235"/>
      <c r="O1351" s="235"/>
      <c r="Q1351" s="235"/>
      <c r="S1351" s="235"/>
      <c r="U1351" s="235"/>
      <c r="W1351" s="235"/>
    </row>
    <row r="1352" spans="1:23" x14ac:dyDescent="0.35">
      <c r="A1352" s="235"/>
      <c r="C1352" s="235"/>
      <c r="E1352" s="235"/>
      <c r="G1352" s="235"/>
      <c r="I1352" s="235"/>
      <c r="K1352" s="235"/>
      <c r="M1352" s="235"/>
      <c r="O1352" s="235"/>
      <c r="Q1352" s="235"/>
      <c r="S1352" s="235"/>
      <c r="U1352" s="235"/>
      <c r="W1352" s="235"/>
    </row>
    <row r="1353" spans="1:23" x14ac:dyDescent="0.35">
      <c r="A1353" s="235"/>
      <c r="C1353" s="235"/>
      <c r="E1353" s="235"/>
      <c r="G1353" s="235"/>
      <c r="I1353" s="235"/>
      <c r="K1353" s="235"/>
      <c r="M1353" s="235"/>
      <c r="O1353" s="235"/>
      <c r="Q1353" s="235"/>
      <c r="S1353" s="235"/>
      <c r="U1353" s="235"/>
      <c r="W1353" s="235"/>
    </row>
    <row r="1354" spans="1:23" x14ac:dyDescent="0.35">
      <c r="A1354" s="235"/>
      <c r="C1354" s="235"/>
      <c r="E1354" s="235"/>
      <c r="G1354" s="235"/>
      <c r="I1354" s="235"/>
      <c r="K1354" s="235"/>
      <c r="M1354" s="235"/>
      <c r="O1354" s="235"/>
      <c r="Q1354" s="235"/>
      <c r="S1354" s="235"/>
      <c r="U1354" s="235"/>
      <c r="W1354" s="235"/>
    </row>
    <row r="1355" spans="1:23" x14ac:dyDescent="0.35">
      <c r="A1355" s="235"/>
      <c r="C1355" s="235"/>
      <c r="E1355" s="235"/>
      <c r="G1355" s="235"/>
      <c r="I1355" s="235"/>
      <c r="K1355" s="235"/>
      <c r="M1355" s="235"/>
      <c r="O1355" s="235"/>
      <c r="Q1355" s="235"/>
      <c r="S1355" s="235"/>
      <c r="U1355" s="235"/>
      <c r="W1355" s="235"/>
    </row>
    <row r="1356" spans="1:23" x14ac:dyDescent="0.35">
      <c r="A1356" s="235"/>
      <c r="C1356" s="235"/>
      <c r="E1356" s="235"/>
      <c r="G1356" s="235"/>
      <c r="I1356" s="235"/>
      <c r="K1356" s="235"/>
      <c r="M1356" s="235"/>
      <c r="O1356" s="235"/>
      <c r="Q1356" s="235"/>
      <c r="S1356" s="235"/>
      <c r="U1356" s="235"/>
      <c r="W1356" s="235"/>
    </row>
    <row r="1357" spans="1:23" x14ac:dyDescent="0.35">
      <c r="A1357" s="235"/>
      <c r="C1357" s="235"/>
      <c r="E1357" s="235"/>
      <c r="G1357" s="235"/>
      <c r="I1357" s="235"/>
      <c r="K1357" s="235"/>
      <c r="M1357" s="235"/>
      <c r="O1357" s="235"/>
      <c r="Q1357" s="235"/>
      <c r="S1357" s="235"/>
      <c r="U1357" s="235"/>
      <c r="W1357" s="235"/>
    </row>
    <row r="1358" spans="1:23" x14ac:dyDescent="0.35">
      <c r="A1358" s="235"/>
      <c r="C1358" s="235"/>
      <c r="E1358" s="235"/>
      <c r="G1358" s="235"/>
      <c r="I1358" s="235"/>
      <c r="K1358" s="235"/>
      <c r="M1358" s="235"/>
      <c r="O1358" s="235"/>
      <c r="Q1358" s="235"/>
      <c r="S1358" s="235"/>
      <c r="U1358" s="235"/>
      <c r="W1358" s="235"/>
    </row>
    <row r="1359" spans="1:23" x14ac:dyDescent="0.35">
      <c r="A1359" s="235"/>
      <c r="C1359" s="235"/>
      <c r="E1359" s="235"/>
      <c r="G1359" s="235"/>
      <c r="I1359" s="235"/>
      <c r="K1359" s="235"/>
      <c r="M1359" s="235"/>
      <c r="O1359" s="235"/>
      <c r="Q1359" s="235"/>
      <c r="S1359" s="235"/>
      <c r="U1359" s="235"/>
      <c r="W1359" s="235"/>
    </row>
    <row r="1360" spans="1:23" x14ac:dyDescent="0.35">
      <c r="A1360" s="235"/>
      <c r="C1360" s="235"/>
      <c r="E1360" s="235"/>
      <c r="G1360" s="235"/>
      <c r="I1360" s="235"/>
      <c r="K1360" s="235"/>
      <c r="M1360" s="235"/>
      <c r="O1360" s="235"/>
      <c r="Q1360" s="235"/>
      <c r="S1360" s="235"/>
      <c r="U1360" s="235"/>
      <c r="W1360" s="235"/>
    </row>
    <row r="1361" spans="1:23" x14ac:dyDescent="0.35">
      <c r="A1361" s="235"/>
      <c r="C1361" s="235"/>
      <c r="E1361" s="235"/>
      <c r="G1361" s="235"/>
      <c r="I1361" s="235"/>
      <c r="K1361" s="235"/>
      <c r="M1361" s="235"/>
      <c r="O1361" s="235"/>
      <c r="Q1361" s="235"/>
      <c r="S1361" s="235"/>
      <c r="U1361" s="235"/>
      <c r="W1361" s="235"/>
    </row>
    <row r="1362" spans="1:23" x14ac:dyDescent="0.35">
      <c r="A1362" s="235"/>
      <c r="C1362" s="235"/>
      <c r="E1362" s="235"/>
      <c r="G1362" s="235"/>
      <c r="I1362" s="235"/>
      <c r="K1362" s="235"/>
      <c r="M1362" s="235"/>
      <c r="O1362" s="235"/>
      <c r="Q1362" s="235"/>
      <c r="S1362" s="235"/>
      <c r="U1362" s="235"/>
      <c r="W1362" s="235"/>
    </row>
    <row r="1363" spans="1:23" x14ac:dyDescent="0.35">
      <c r="A1363" s="235"/>
      <c r="C1363" s="235"/>
      <c r="E1363" s="235"/>
      <c r="G1363" s="235"/>
      <c r="I1363" s="235"/>
      <c r="K1363" s="235"/>
      <c r="M1363" s="235"/>
      <c r="O1363" s="235"/>
      <c r="Q1363" s="235"/>
      <c r="S1363" s="235"/>
      <c r="U1363" s="235"/>
      <c r="W1363" s="235"/>
    </row>
    <row r="1364" spans="1:23" x14ac:dyDescent="0.35">
      <c r="A1364" s="235"/>
      <c r="C1364" s="235"/>
      <c r="E1364" s="235"/>
      <c r="G1364" s="235"/>
      <c r="I1364" s="235"/>
      <c r="K1364" s="235"/>
      <c r="M1364" s="235"/>
      <c r="O1364" s="235"/>
      <c r="Q1364" s="235"/>
      <c r="S1364" s="235"/>
      <c r="U1364" s="235"/>
      <c r="W1364" s="235"/>
    </row>
    <row r="1365" spans="1:23" x14ac:dyDescent="0.35">
      <c r="A1365" s="235"/>
      <c r="C1365" s="235"/>
      <c r="E1365" s="235"/>
      <c r="G1365" s="235"/>
      <c r="I1365" s="235"/>
      <c r="K1365" s="235"/>
      <c r="M1365" s="235"/>
      <c r="O1365" s="235"/>
      <c r="Q1365" s="235"/>
      <c r="S1365" s="235"/>
      <c r="U1365" s="235"/>
      <c r="W1365" s="235"/>
    </row>
    <row r="1366" spans="1:23" x14ac:dyDescent="0.35">
      <c r="A1366" s="235"/>
      <c r="C1366" s="235"/>
      <c r="E1366" s="235"/>
      <c r="G1366" s="235"/>
      <c r="I1366" s="235"/>
      <c r="K1366" s="235"/>
      <c r="M1366" s="235"/>
      <c r="O1366" s="235"/>
      <c r="Q1366" s="235"/>
      <c r="S1366" s="235"/>
      <c r="U1366" s="235"/>
      <c r="W1366" s="235"/>
    </row>
    <row r="1367" spans="1:23" x14ac:dyDescent="0.35">
      <c r="A1367" s="235"/>
      <c r="C1367" s="235"/>
      <c r="E1367" s="235"/>
      <c r="G1367" s="235"/>
      <c r="I1367" s="235"/>
      <c r="K1367" s="235"/>
      <c r="M1367" s="235"/>
      <c r="O1367" s="235"/>
      <c r="Q1367" s="235"/>
      <c r="S1367" s="235"/>
      <c r="U1367" s="235"/>
      <c r="W1367" s="235"/>
    </row>
    <row r="1368" spans="1:23" x14ac:dyDescent="0.35">
      <c r="A1368" s="235"/>
      <c r="C1368" s="235"/>
      <c r="E1368" s="235"/>
      <c r="G1368" s="235"/>
      <c r="I1368" s="235"/>
      <c r="K1368" s="235"/>
      <c r="M1368" s="235"/>
      <c r="O1368" s="235"/>
      <c r="Q1368" s="235"/>
      <c r="S1368" s="235"/>
      <c r="U1368" s="235"/>
      <c r="W1368" s="235"/>
    </row>
    <row r="1369" spans="1:23" x14ac:dyDescent="0.35">
      <c r="A1369" s="235"/>
      <c r="C1369" s="235"/>
      <c r="E1369" s="235"/>
      <c r="G1369" s="235"/>
      <c r="I1369" s="235"/>
      <c r="K1369" s="235"/>
      <c r="M1369" s="235"/>
      <c r="O1369" s="235"/>
      <c r="Q1369" s="235"/>
      <c r="S1369" s="235"/>
      <c r="U1369" s="235"/>
      <c r="W1369" s="235"/>
    </row>
    <row r="1370" spans="1:23" x14ac:dyDescent="0.35">
      <c r="A1370" s="235"/>
      <c r="C1370" s="235"/>
      <c r="E1370" s="235"/>
      <c r="G1370" s="235"/>
      <c r="I1370" s="235"/>
      <c r="K1370" s="235"/>
      <c r="M1370" s="235"/>
      <c r="O1370" s="235"/>
      <c r="Q1370" s="235"/>
      <c r="S1370" s="235"/>
      <c r="U1370" s="235"/>
      <c r="W1370" s="235"/>
    </row>
    <row r="1371" spans="1:23" x14ac:dyDescent="0.35">
      <c r="A1371" s="235"/>
      <c r="C1371" s="235"/>
      <c r="E1371" s="235"/>
      <c r="G1371" s="235"/>
      <c r="I1371" s="235"/>
      <c r="K1371" s="235"/>
      <c r="M1371" s="235"/>
      <c r="O1371" s="235"/>
      <c r="Q1371" s="235"/>
      <c r="S1371" s="235"/>
      <c r="U1371" s="235"/>
      <c r="W1371" s="235"/>
    </row>
    <row r="1372" spans="1:23" x14ac:dyDescent="0.35">
      <c r="A1372" s="235"/>
      <c r="C1372" s="235"/>
      <c r="E1372" s="235"/>
      <c r="G1372" s="235"/>
      <c r="I1372" s="235"/>
      <c r="K1372" s="235"/>
      <c r="M1372" s="235"/>
      <c r="O1372" s="235"/>
      <c r="Q1372" s="235"/>
      <c r="S1372" s="235"/>
      <c r="U1372" s="235"/>
      <c r="W1372" s="235"/>
    </row>
    <row r="1373" spans="1:23" x14ac:dyDescent="0.35">
      <c r="A1373" s="235"/>
      <c r="C1373" s="235"/>
      <c r="E1373" s="235"/>
      <c r="G1373" s="235"/>
      <c r="I1373" s="235"/>
      <c r="K1373" s="235"/>
      <c r="M1373" s="235"/>
      <c r="O1373" s="235"/>
      <c r="Q1373" s="235"/>
      <c r="S1373" s="235"/>
      <c r="U1373" s="235"/>
      <c r="W1373" s="235"/>
    </row>
    <row r="1374" spans="1:23" x14ac:dyDescent="0.35">
      <c r="A1374" s="235"/>
      <c r="C1374" s="235"/>
      <c r="E1374" s="235"/>
      <c r="G1374" s="235"/>
      <c r="I1374" s="235"/>
      <c r="K1374" s="235"/>
      <c r="M1374" s="235"/>
      <c r="O1374" s="235"/>
      <c r="Q1374" s="235"/>
      <c r="S1374" s="235"/>
      <c r="U1374" s="235"/>
      <c r="W1374" s="235"/>
    </row>
    <row r="1375" spans="1:23" x14ac:dyDescent="0.35">
      <c r="A1375" s="235"/>
      <c r="C1375" s="235"/>
      <c r="E1375" s="235"/>
      <c r="G1375" s="235"/>
      <c r="I1375" s="235"/>
      <c r="K1375" s="235"/>
      <c r="M1375" s="235"/>
      <c r="O1375" s="235"/>
      <c r="Q1375" s="235"/>
      <c r="S1375" s="235"/>
      <c r="U1375" s="235"/>
      <c r="W1375" s="235"/>
    </row>
    <row r="1376" spans="1:23" x14ac:dyDescent="0.35">
      <c r="A1376" s="235"/>
      <c r="C1376" s="235"/>
      <c r="E1376" s="235"/>
      <c r="G1376" s="235"/>
      <c r="I1376" s="235"/>
      <c r="K1376" s="235"/>
      <c r="M1376" s="235"/>
      <c r="O1376" s="235"/>
      <c r="Q1376" s="235"/>
      <c r="S1376" s="235"/>
      <c r="U1376" s="235"/>
      <c r="W1376" s="235"/>
    </row>
    <row r="1377" spans="1:23" x14ac:dyDescent="0.35">
      <c r="A1377" s="235"/>
      <c r="C1377" s="235"/>
      <c r="E1377" s="235"/>
      <c r="G1377" s="235"/>
      <c r="I1377" s="235"/>
      <c r="K1377" s="235"/>
      <c r="M1377" s="235"/>
      <c r="O1377" s="235"/>
      <c r="Q1377" s="235"/>
      <c r="S1377" s="235"/>
      <c r="U1377" s="235"/>
      <c r="W1377" s="235"/>
    </row>
    <row r="1378" spans="1:23" x14ac:dyDescent="0.35">
      <c r="A1378" s="235"/>
      <c r="C1378" s="235"/>
      <c r="E1378" s="235"/>
      <c r="G1378" s="235"/>
      <c r="I1378" s="235"/>
      <c r="K1378" s="235"/>
      <c r="M1378" s="235"/>
      <c r="O1378" s="235"/>
      <c r="Q1378" s="235"/>
      <c r="S1378" s="235"/>
      <c r="U1378" s="235"/>
      <c r="W1378" s="235"/>
    </row>
    <row r="1379" spans="1:23" x14ac:dyDescent="0.35">
      <c r="A1379" s="235"/>
      <c r="C1379" s="235"/>
      <c r="E1379" s="235"/>
      <c r="G1379" s="235"/>
      <c r="I1379" s="235"/>
      <c r="K1379" s="235"/>
      <c r="M1379" s="235"/>
      <c r="O1379" s="235"/>
      <c r="Q1379" s="235"/>
      <c r="S1379" s="235"/>
      <c r="U1379" s="235"/>
      <c r="W1379" s="235"/>
    </row>
    <row r="1380" spans="1:23" x14ac:dyDescent="0.35">
      <c r="A1380" s="235"/>
      <c r="C1380" s="235"/>
      <c r="E1380" s="235"/>
      <c r="G1380" s="235"/>
      <c r="I1380" s="235"/>
      <c r="K1380" s="235"/>
      <c r="M1380" s="235"/>
      <c r="O1380" s="235"/>
      <c r="Q1380" s="235"/>
      <c r="S1380" s="235"/>
      <c r="U1380" s="235"/>
      <c r="W1380" s="235"/>
    </row>
    <row r="1381" spans="1:23" x14ac:dyDescent="0.35">
      <c r="A1381" s="235"/>
      <c r="C1381" s="235"/>
      <c r="E1381" s="235"/>
      <c r="G1381" s="235"/>
      <c r="I1381" s="235"/>
      <c r="K1381" s="235"/>
      <c r="M1381" s="235"/>
      <c r="O1381" s="235"/>
      <c r="Q1381" s="235"/>
      <c r="S1381" s="235"/>
      <c r="U1381" s="235"/>
      <c r="W1381" s="235"/>
    </row>
    <row r="1382" spans="1:23" x14ac:dyDescent="0.35">
      <c r="A1382" s="235"/>
      <c r="C1382" s="235"/>
      <c r="E1382" s="235"/>
      <c r="G1382" s="235"/>
      <c r="I1382" s="235"/>
      <c r="K1382" s="235"/>
      <c r="M1382" s="235"/>
      <c r="O1382" s="235"/>
      <c r="Q1382" s="235"/>
      <c r="S1382" s="235"/>
      <c r="U1382" s="235"/>
      <c r="W1382" s="235"/>
    </row>
    <row r="1383" spans="1:23" x14ac:dyDescent="0.35">
      <c r="A1383" s="235"/>
      <c r="C1383" s="235"/>
      <c r="E1383" s="235"/>
      <c r="G1383" s="235"/>
      <c r="I1383" s="235"/>
      <c r="K1383" s="235"/>
      <c r="M1383" s="235"/>
      <c r="O1383" s="235"/>
      <c r="Q1383" s="235"/>
      <c r="S1383" s="235"/>
      <c r="U1383" s="235"/>
      <c r="W1383" s="235"/>
    </row>
    <row r="1384" spans="1:23" x14ac:dyDescent="0.35">
      <c r="A1384" s="235"/>
      <c r="C1384" s="235"/>
      <c r="E1384" s="235"/>
      <c r="G1384" s="235"/>
      <c r="I1384" s="235"/>
      <c r="K1384" s="235"/>
      <c r="M1384" s="235"/>
      <c r="O1384" s="235"/>
      <c r="Q1384" s="235"/>
      <c r="S1384" s="235"/>
      <c r="U1384" s="235"/>
      <c r="W1384" s="235"/>
    </row>
    <row r="1385" spans="1:23" x14ac:dyDescent="0.35">
      <c r="A1385" s="235"/>
      <c r="C1385" s="235"/>
      <c r="E1385" s="235"/>
      <c r="G1385" s="235"/>
      <c r="I1385" s="235"/>
      <c r="K1385" s="235"/>
      <c r="M1385" s="235"/>
      <c r="O1385" s="235"/>
      <c r="Q1385" s="235"/>
      <c r="S1385" s="235"/>
      <c r="U1385" s="235"/>
      <c r="W1385" s="235"/>
    </row>
    <row r="1386" spans="1:23" x14ac:dyDescent="0.35">
      <c r="A1386" s="235"/>
      <c r="C1386" s="235"/>
      <c r="E1386" s="235"/>
      <c r="G1386" s="235"/>
      <c r="I1386" s="235"/>
      <c r="K1386" s="235"/>
      <c r="M1386" s="235"/>
      <c r="O1386" s="235"/>
      <c r="Q1386" s="235"/>
      <c r="S1386" s="235"/>
      <c r="U1386" s="235"/>
      <c r="W1386" s="235"/>
    </row>
    <row r="1387" spans="1:23" x14ac:dyDescent="0.35">
      <c r="A1387" s="235"/>
      <c r="C1387" s="235"/>
      <c r="E1387" s="235"/>
      <c r="G1387" s="235"/>
      <c r="I1387" s="235"/>
      <c r="K1387" s="235"/>
      <c r="M1387" s="235"/>
      <c r="O1387" s="235"/>
      <c r="Q1387" s="235"/>
      <c r="S1387" s="235"/>
      <c r="U1387" s="235"/>
      <c r="W1387" s="235"/>
    </row>
    <row r="1388" spans="1:23" x14ac:dyDescent="0.35">
      <c r="A1388" s="235"/>
      <c r="C1388" s="235"/>
      <c r="E1388" s="235"/>
      <c r="G1388" s="235"/>
      <c r="I1388" s="235"/>
      <c r="K1388" s="235"/>
      <c r="M1388" s="235"/>
      <c r="O1388" s="235"/>
      <c r="Q1388" s="235"/>
      <c r="S1388" s="235"/>
      <c r="U1388" s="235"/>
      <c r="W1388" s="235"/>
    </row>
    <row r="1389" spans="1:23" x14ac:dyDescent="0.35">
      <c r="A1389" s="235"/>
      <c r="C1389" s="235"/>
      <c r="E1389" s="235"/>
      <c r="G1389" s="235"/>
      <c r="I1389" s="235"/>
      <c r="K1389" s="235"/>
      <c r="M1389" s="235"/>
      <c r="O1389" s="235"/>
      <c r="Q1389" s="235"/>
      <c r="S1389" s="235"/>
      <c r="U1389" s="235"/>
      <c r="W1389" s="235"/>
    </row>
    <row r="1390" spans="1:23" x14ac:dyDescent="0.35">
      <c r="A1390" s="235"/>
      <c r="C1390" s="235"/>
      <c r="E1390" s="235"/>
      <c r="G1390" s="235"/>
      <c r="I1390" s="235"/>
      <c r="K1390" s="235"/>
      <c r="M1390" s="235"/>
      <c r="O1390" s="235"/>
      <c r="Q1390" s="235"/>
      <c r="S1390" s="235"/>
      <c r="U1390" s="235"/>
      <c r="W1390" s="235"/>
    </row>
    <row r="1391" spans="1:23" x14ac:dyDescent="0.35">
      <c r="A1391" s="235"/>
      <c r="C1391" s="235"/>
      <c r="E1391" s="235"/>
      <c r="G1391" s="235"/>
      <c r="I1391" s="235"/>
      <c r="K1391" s="235"/>
      <c r="M1391" s="235"/>
      <c r="O1391" s="235"/>
      <c r="Q1391" s="235"/>
      <c r="S1391" s="235"/>
      <c r="U1391" s="235"/>
      <c r="W1391" s="235"/>
    </row>
    <row r="1392" spans="1:23" x14ac:dyDescent="0.35">
      <c r="A1392" s="235"/>
      <c r="C1392" s="235"/>
      <c r="E1392" s="235"/>
      <c r="G1392" s="235"/>
      <c r="I1392" s="235"/>
      <c r="K1392" s="235"/>
      <c r="M1392" s="235"/>
      <c r="O1392" s="235"/>
      <c r="Q1392" s="235"/>
      <c r="S1392" s="235"/>
      <c r="U1392" s="235"/>
      <c r="W1392" s="235"/>
    </row>
    <row r="1393" spans="1:23" x14ac:dyDescent="0.35">
      <c r="A1393" s="235"/>
      <c r="C1393" s="235"/>
      <c r="E1393" s="235"/>
      <c r="G1393" s="235"/>
      <c r="I1393" s="235"/>
      <c r="K1393" s="235"/>
      <c r="M1393" s="235"/>
      <c r="O1393" s="235"/>
      <c r="Q1393" s="235"/>
      <c r="S1393" s="235"/>
      <c r="U1393" s="235"/>
      <c r="W1393" s="235"/>
    </row>
    <row r="1394" spans="1:23" x14ac:dyDescent="0.35">
      <c r="A1394" s="235"/>
      <c r="C1394" s="235"/>
      <c r="E1394" s="235"/>
      <c r="G1394" s="235"/>
      <c r="I1394" s="235"/>
      <c r="K1394" s="235"/>
      <c r="M1394" s="235"/>
      <c r="O1394" s="235"/>
      <c r="Q1394" s="235"/>
      <c r="S1394" s="235"/>
      <c r="U1394" s="235"/>
      <c r="W1394" s="235"/>
    </row>
    <row r="1395" spans="1:23" x14ac:dyDescent="0.35">
      <c r="A1395" s="235"/>
      <c r="C1395" s="235"/>
      <c r="E1395" s="235"/>
      <c r="G1395" s="235"/>
      <c r="I1395" s="235"/>
      <c r="K1395" s="235"/>
      <c r="M1395" s="235"/>
      <c r="O1395" s="235"/>
      <c r="Q1395" s="235"/>
      <c r="S1395" s="235"/>
      <c r="U1395" s="235"/>
      <c r="W1395" s="235"/>
    </row>
    <row r="1396" spans="1:23" x14ac:dyDescent="0.35">
      <c r="A1396" s="235"/>
      <c r="C1396" s="235"/>
      <c r="E1396" s="235"/>
      <c r="G1396" s="235"/>
      <c r="I1396" s="235"/>
      <c r="K1396" s="235"/>
      <c r="M1396" s="235"/>
      <c r="O1396" s="235"/>
      <c r="Q1396" s="235"/>
      <c r="S1396" s="235"/>
      <c r="U1396" s="235"/>
      <c r="W1396" s="235"/>
    </row>
    <row r="1397" spans="1:23" x14ac:dyDescent="0.35">
      <c r="A1397" s="235"/>
      <c r="C1397" s="235"/>
      <c r="E1397" s="235"/>
      <c r="G1397" s="235"/>
      <c r="I1397" s="235"/>
      <c r="K1397" s="235"/>
      <c r="M1397" s="235"/>
      <c r="O1397" s="235"/>
      <c r="Q1397" s="235"/>
      <c r="S1397" s="235"/>
      <c r="U1397" s="235"/>
      <c r="W1397" s="235"/>
    </row>
    <row r="1398" spans="1:23" x14ac:dyDescent="0.35">
      <c r="A1398" s="235"/>
      <c r="C1398" s="235"/>
      <c r="E1398" s="235"/>
      <c r="G1398" s="235"/>
      <c r="I1398" s="235"/>
      <c r="K1398" s="235"/>
      <c r="M1398" s="235"/>
      <c r="O1398" s="235"/>
      <c r="Q1398" s="235"/>
      <c r="S1398" s="235"/>
      <c r="U1398" s="235"/>
      <c r="W1398" s="235"/>
    </row>
    <row r="1399" spans="1:23" x14ac:dyDescent="0.35">
      <c r="A1399" s="235"/>
      <c r="C1399" s="235"/>
      <c r="E1399" s="235"/>
      <c r="G1399" s="235"/>
      <c r="I1399" s="235"/>
      <c r="K1399" s="235"/>
      <c r="M1399" s="235"/>
      <c r="O1399" s="235"/>
      <c r="Q1399" s="235"/>
      <c r="S1399" s="235"/>
      <c r="U1399" s="235"/>
      <c r="W1399" s="235"/>
    </row>
    <row r="1400" spans="1:23" x14ac:dyDescent="0.35">
      <c r="A1400" s="235"/>
      <c r="C1400" s="235"/>
      <c r="E1400" s="235"/>
      <c r="G1400" s="235"/>
      <c r="I1400" s="235"/>
      <c r="K1400" s="235"/>
      <c r="M1400" s="235"/>
      <c r="O1400" s="235"/>
      <c r="Q1400" s="235"/>
      <c r="S1400" s="235"/>
      <c r="U1400" s="235"/>
      <c r="W1400" s="235"/>
    </row>
    <row r="1401" spans="1:23" x14ac:dyDescent="0.35">
      <c r="A1401" s="235"/>
      <c r="C1401" s="235"/>
      <c r="E1401" s="235"/>
      <c r="G1401" s="235"/>
      <c r="I1401" s="235"/>
      <c r="K1401" s="235"/>
      <c r="M1401" s="235"/>
      <c r="O1401" s="235"/>
      <c r="Q1401" s="235"/>
      <c r="S1401" s="235"/>
      <c r="U1401" s="235"/>
      <c r="W1401" s="235"/>
    </row>
    <row r="1402" spans="1:23" x14ac:dyDescent="0.35">
      <c r="A1402" s="235"/>
      <c r="C1402" s="235"/>
      <c r="E1402" s="235"/>
      <c r="G1402" s="235"/>
      <c r="I1402" s="235"/>
      <c r="K1402" s="235"/>
      <c r="M1402" s="235"/>
      <c r="O1402" s="235"/>
      <c r="Q1402" s="235"/>
      <c r="S1402" s="235"/>
      <c r="U1402" s="235"/>
      <c r="W1402" s="235"/>
    </row>
    <row r="1403" spans="1:23" x14ac:dyDescent="0.35">
      <c r="A1403" s="235"/>
      <c r="C1403" s="235"/>
      <c r="E1403" s="235"/>
      <c r="G1403" s="235"/>
      <c r="I1403" s="235"/>
      <c r="K1403" s="235"/>
      <c r="M1403" s="235"/>
      <c r="O1403" s="235"/>
      <c r="Q1403" s="235"/>
      <c r="S1403" s="235"/>
      <c r="U1403" s="235"/>
      <c r="W1403" s="235"/>
    </row>
    <row r="1404" spans="1:23" x14ac:dyDescent="0.35">
      <c r="A1404" s="235"/>
      <c r="C1404" s="235"/>
      <c r="E1404" s="235"/>
      <c r="G1404" s="235"/>
      <c r="I1404" s="235"/>
      <c r="K1404" s="235"/>
      <c r="M1404" s="235"/>
      <c r="O1404" s="235"/>
      <c r="Q1404" s="235"/>
      <c r="S1404" s="235"/>
      <c r="U1404" s="235"/>
      <c r="W1404" s="235"/>
    </row>
    <row r="1405" spans="1:23" x14ac:dyDescent="0.35">
      <c r="A1405" s="235"/>
      <c r="C1405" s="235"/>
      <c r="E1405" s="235"/>
      <c r="G1405" s="235"/>
      <c r="I1405" s="235"/>
      <c r="K1405" s="235"/>
      <c r="M1405" s="235"/>
      <c r="O1405" s="235"/>
      <c r="Q1405" s="235"/>
      <c r="S1405" s="235"/>
      <c r="U1405" s="235"/>
      <c r="W1405" s="235"/>
    </row>
    <row r="1406" spans="1:23" x14ac:dyDescent="0.35">
      <c r="A1406" s="235"/>
      <c r="C1406" s="235"/>
      <c r="E1406" s="235"/>
      <c r="G1406" s="235"/>
      <c r="I1406" s="235"/>
      <c r="K1406" s="235"/>
      <c r="M1406" s="235"/>
      <c r="O1406" s="235"/>
      <c r="Q1406" s="235"/>
      <c r="S1406" s="235"/>
      <c r="U1406" s="235"/>
      <c r="W1406" s="235"/>
    </row>
    <row r="1407" spans="1:23" x14ac:dyDescent="0.35">
      <c r="A1407" s="235"/>
      <c r="C1407" s="235"/>
      <c r="E1407" s="235"/>
      <c r="G1407" s="235"/>
      <c r="I1407" s="235"/>
      <c r="K1407" s="235"/>
      <c r="M1407" s="235"/>
      <c r="O1407" s="235"/>
      <c r="Q1407" s="235"/>
      <c r="S1407" s="235"/>
      <c r="U1407" s="235"/>
      <c r="W1407" s="235"/>
    </row>
    <row r="1408" spans="1:23" x14ac:dyDescent="0.35">
      <c r="A1408" s="235"/>
      <c r="C1408" s="235"/>
      <c r="E1408" s="235"/>
      <c r="G1408" s="235"/>
      <c r="I1408" s="235"/>
      <c r="K1408" s="235"/>
      <c r="M1408" s="235"/>
      <c r="O1408" s="235"/>
      <c r="Q1408" s="235"/>
      <c r="S1408" s="235"/>
      <c r="U1408" s="235"/>
      <c r="W1408" s="235"/>
    </row>
    <row r="1409" spans="1:23" x14ac:dyDescent="0.35">
      <c r="A1409" s="235"/>
      <c r="C1409" s="235"/>
      <c r="E1409" s="235"/>
      <c r="G1409" s="235"/>
      <c r="I1409" s="235"/>
      <c r="K1409" s="235"/>
      <c r="M1409" s="235"/>
      <c r="O1409" s="235"/>
      <c r="Q1409" s="235"/>
      <c r="S1409" s="235"/>
      <c r="U1409" s="235"/>
      <c r="W1409" s="235"/>
    </row>
    <row r="1410" spans="1:23" x14ac:dyDescent="0.35">
      <c r="A1410" s="235"/>
      <c r="C1410" s="235"/>
      <c r="E1410" s="235"/>
      <c r="G1410" s="235"/>
      <c r="I1410" s="235"/>
      <c r="K1410" s="235"/>
      <c r="M1410" s="235"/>
      <c r="O1410" s="235"/>
      <c r="Q1410" s="235"/>
      <c r="S1410" s="235"/>
      <c r="U1410" s="235"/>
      <c r="W1410" s="235"/>
    </row>
    <row r="1411" spans="1:23" x14ac:dyDescent="0.35">
      <c r="A1411" s="235"/>
      <c r="C1411" s="235"/>
      <c r="E1411" s="235"/>
      <c r="G1411" s="235"/>
      <c r="I1411" s="235"/>
      <c r="K1411" s="235"/>
      <c r="M1411" s="235"/>
      <c r="O1411" s="235"/>
      <c r="Q1411" s="235"/>
      <c r="S1411" s="235"/>
      <c r="U1411" s="235"/>
      <c r="W1411" s="235"/>
    </row>
    <row r="1412" spans="1:23" x14ac:dyDescent="0.35">
      <c r="A1412" s="235"/>
      <c r="C1412" s="235"/>
      <c r="E1412" s="235"/>
      <c r="G1412" s="235"/>
      <c r="I1412" s="235"/>
      <c r="K1412" s="235"/>
      <c r="M1412" s="235"/>
      <c r="O1412" s="235"/>
      <c r="Q1412" s="235"/>
      <c r="S1412" s="235"/>
      <c r="U1412" s="235"/>
      <c r="W1412" s="235"/>
    </row>
    <row r="1413" spans="1:23" x14ac:dyDescent="0.35">
      <c r="A1413" s="235"/>
      <c r="C1413" s="235"/>
      <c r="E1413" s="235"/>
      <c r="G1413" s="235"/>
      <c r="I1413" s="235"/>
      <c r="K1413" s="235"/>
      <c r="M1413" s="235"/>
      <c r="O1413" s="235"/>
      <c r="Q1413" s="235"/>
      <c r="S1413" s="235"/>
      <c r="U1413" s="235"/>
      <c r="W1413" s="235"/>
    </row>
    <row r="1414" spans="1:23" x14ac:dyDescent="0.35">
      <c r="A1414" s="235"/>
      <c r="C1414" s="235"/>
      <c r="E1414" s="235"/>
      <c r="G1414" s="235"/>
      <c r="I1414" s="235"/>
      <c r="K1414" s="235"/>
      <c r="M1414" s="235"/>
      <c r="O1414" s="235"/>
      <c r="Q1414" s="235"/>
      <c r="S1414" s="235"/>
      <c r="U1414" s="235"/>
      <c r="W1414" s="235"/>
    </row>
    <row r="1415" spans="1:23" x14ac:dyDescent="0.35">
      <c r="A1415" s="235"/>
      <c r="C1415" s="235"/>
      <c r="E1415" s="235"/>
      <c r="G1415" s="235"/>
      <c r="I1415" s="235"/>
      <c r="K1415" s="235"/>
      <c r="M1415" s="235"/>
      <c r="O1415" s="235"/>
      <c r="Q1415" s="235"/>
      <c r="S1415" s="235"/>
      <c r="U1415" s="235"/>
      <c r="W1415" s="235"/>
    </row>
    <row r="1416" spans="1:23" x14ac:dyDescent="0.35">
      <c r="A1416" s="235"/>
      <c r="C1416" s="235"/>
      <c r="E1416" s="235"/>
      <c r="G1416" s="235"/>
      <c r="I1416" s="235"/>
      <c r="K1416" s="235"/>
      <c r="M1416" s="235"/>
      <c r="O1416" s="235"/>
      <c r="Q1416" s="235"/>
      <c r="S1416" s="235"/>
      <c r="U1416" s="235"/>
      <c r="W1416" s="235"/>
    </row>
    <row r="1417" spans="1:23" x14ac:dyDescent="0.35">
      <c r="A1417" s="235"/>
      <c r="C1417" s="235"/>
      <c r="E1417" s="235"/>
      <c r="G1417" s="235"/>
      <c r="I1417" s="235"/>
      <c r="K1417" s="235"/>
      <c r="M1417" s="235"/>
      <c r="O1417" s="235"/>
      <c r="Q1417" s="235"/>
      <c r="S1417" s="235"/>
      <c r="U1417" s="235"/>
      <c r="W1417" s="235"/>
    </row>
    <row r="1418" spans="1:23" x14ac:dyDescent="0.35">
      <c r="A1418" s="235"/>
      <c r="C1418" s="235"/>
      <c r="E1418" s="235"/>
      <c r="G1418" s="235"/>
      <c r="I1418" s="235"/>
      <c r="K1418" s="235"/>
      <c r="M1418" s="235"/>
      <c r="O1418" s="235"/>
      <c r="Q1418" s="235"/>
      <c r="S1418" s="235"/>
      <c r="U1418" s="235"/>
      <c r="W1418" s="235"/>
    </row>
    <row r="1419" spans="1:23" x14ac:dyDescent="0.35">
      <c r="A1419" s="235"/>
      <c r="C1419" s="235"/>
      <c r="E1419" s="235"/>
      <c r="G1419" s="235"/>
      <c r="I1419" s="235"/>
      <c r="K1419" s="235"/>
      <c r="M1419" s="235"/>
      <c r="O1419" s="235"/>
      <c r="Q1419" s="235"/>
      <c r="S1419" s="235"/>
      <c r="U1419" s="235"/>
      <c r="W1419" s="235"/>
    </row>
    <row r="1420" spans="1:23" x14ac:dyDescent="0.35">
      <c r="A1420" s="235"/>
      <c r="C1420" s="235"/>
      <c r="E1420" s="235"/>
      <c r="G1420" s="235"/>
      <c r="I1420" s="235"/>
      <c r="K1420" s="235"/>
      <c r="M1420" s="235"/>
      <c r="O1420" s="235"/>
      <c r="Q1420" s="235"/>
      <c r="S1420" s="235"/>
      <c r="U1420" s="235"/>
      <c r="W1420" s="235"/>
    </row>
    <row r="1421" spans="1:23" x14ac:dyDescent="0.35">
      <c r="A1421" s="235"/>
      <c r="C1421" s="235"/>
      <c r="E1421" s="235"/>
      <c r="G1421" s="235"/>
      <c r="I1421" s="235"/>
      <c r="K1421" s="235"/>
      <c r="M1421" s="235"/>
      <c r="O1421" s="235"/>
      <c r="Q1421" s="235"/>
      <c r="S1421" s="235"/>
      <c r="U1421" s="235"/>
      <c r="W1421" s="235"/>
    </row>
    <row r="1422" spans="1:23" x14ac:dyDescent="0.35">
      <c r="A1422" s="235"/>
      <c r="C1422" s="235"/>
      <c r="E1422" s="235"/>
      <c r="G1422" s="235"/>
      <c r="I1422" s="235"/>
      <c r="K1422" s="235"/>
      <c r="M1422" s="235"/>
      <c r="O1422" s="235"/>
      <c r="Q1422" s="235"/>
      <c r="S1422" s="235"/>
      <c r="U1422" s="235"/>
      <c r="W1422" s="235"/>
    </row>
    <row r="1423" spans="1:23" x14ac:dyDescent="0.35">
      <c r="A1423" s="235"/>
      <c r="C1423" s="235"/>
      <c r="E1423" s="235"/>
      <c r="G1423" s="235"/>
      <c r="I1423" s="235"/>
      <c r="K1423" s="235"/>
      <c r="M1423" s="235"/>
      <c r="O1423" s="235"/>
      <c r="Q1423" s="235"/>
      <c r="S1423" s="235"/>
      <c r="U1423" s="235"/>
      <c r="W1423" s="235"/>
    </row>
    <row r="1424" spans="1:23" x14ac:dyDescent="0.35">
      <c r="A1424" s="235"/>
      <c r="C1424" s="235"/>
      <c r="E1424" s="235"/>
      <c r="G1424" s="235"/>
      <c r="I1424" s="235"/>
      <c r="K1424" s="235"/>
      <c r="M1424" s="235"/>
      <c r="O1424" s="235"/>
      <c r="Q1424" s="235"/>
      <c r="S1424" s="235"/>
      <c r="U1424" s="235"/>
      <c r="W1424" s="235"/>
    </row>
    <row r="1425" spans="1:23" x14ac:dyDescent="0.35">
      <c r="A1425" s="235"/>
      <c r="C1425" s="235"/>
      <c r="E1425" s="235"/>
      <c r="G1425" s="235"/>
      <c r="I1425" s="235"/>
      <c r="K1425" s="235"/>
      <c r="M1425" s="235"/>
      <c r="O1425" s="235"/>
      <c r="Q1425" s="235"/>
      <c r="S1425" s="235"/>
      <c r="U1425" s="235"/>
      <c r="W1425" s="235"/>
    </row>
    <row r="1426" spans="1:23" x14ac:dyDescent="0.35">
      <c r="A1426" s="235"/>
      <c r="C1426" s="235"/>
      <c r="E1426" s="235"/>
      <c r="G1426" s="235"/>
      <c r="I1426" s="235"/>
      <c r="K1426" s="235"/>
      <c r="M1426" s="235"/>
      <c r="O1426" s="235"/>
      <c r="Q1426" s="235"/>
      <c r="S1426" s="235"/>
      <c r="U1426" s="235"/>
      <c r="W1426" s="235"/>
    </row>
    <row r="1427" spans="1:23" x14ac:dyDescent="0.35">
      <c r="A1427" s="235"/>
      <c r="C1427" s="235"/>
      <c r="E1427" s="235"/>
      <c r="G1427" s="235"/>
      <c r="I1427" s="235"/>
      <c r="K1427" s="235"/>
      <c r="M1427" s="235"/>
      <c r="O1427" s="235"/>
      <c r="Q1427" s="235"/>
      <c r="S1427" s="235"/>
      <c r="U1427" s="235"/>
      <c r="W1427" s="235"/>
    </row>
    <row r="1428" spans="1:23" x14ac:dyDescent="0.35">
      <c r="A1428" s="235"/>
      <c r="C1428" s="235"/>
      <c r="E1428" s="235"/>
      <c r="G1428" s="235"/>
      <c r="I1428" s="235"/>
      <c r="K1428" s="235"/>
      <c r="M1428" s="235"/>
      <c r="O1428" s="235"/>
      <c r="Q1428" s="235"/>
      <c r="S1428" s="235"/>
      <c r="U1428" s="235"/>
      <c r="W1428" s="235"/>
    </row>
    <row r="1429" spans="1:23" x14ac:dyDescent="0.35">
      <c r="A1429" s="235"/>
      <c r="C1429" s="235"/>
      <c r="E1429" s="235"/>
      <c r="G1429" s="235"/>
      <c r="I1429" s="235"/>
      <c r="K1429" s="235"/>
      <c r="M1429" s="235"/>
      <c r="O1429" s="235"/>
      <c r="Q1429" s="235"/>
      <c r="S1429" s="235"/>
      <c r="U1429" s="235"/>
      <c r="W1429" s="235"/>
    </row>
    <row r="1430" spans="1:23" x14ac:dyDescent="0.35">
      <c r="A1430" s="235"/>
      <c r="C1430" s="235"/>
      <c r="E1430" s="235"/>
      <c r="G1430" s="235"/>
      <c r="I1430" s="235"/>
      <c r="K1430" s="235"/>
      <c r="M1430" s="235"/>
      <c r="O1430" s="235"/>
      <c r="Q1430" s="235"/>
      <c r="S1430" s="235"/>
      <c r="U1430" s="235"/>
      <c r="W1430" s="235"/>
    </row>
    <row r="1431" spans="1:23" x14ac:dyDescent="0.35">
      <c r="A1431" s="235"/>
      <c r="C1431" s="235"/>
      <c r="E1431" s="235"/>
      <c r="G1431" s="235"/>
      <c r="I1431" s="235"/>
      <c r="K1431" s="235"/>
      <c r="M1431" s="235"/>
      <c r="O1431" s="235"/>
      <c r="Q1431" s="235"/>
      <c r="S1431" s="235"/>
      <c r="U1431" s="235"/>
      <c r="W1431" s="235"/>
    </row>
    <row r="1432" spans="1:23" x14ac:dyDescent="0.35">
      <c r="A1432" s="235"/>
      <c r="C1432" s="235"/>
      <c r="E1432" s="235"/>
      <c r="G1432" s="235"/>
      <c r="I1432" s="235"/>
      <c r="K1432" s="235"/>
      <c r="M1432" s="235"/>
      <c r="O1432" s="235"/>
      <c r="Q1432" s="235"/>
      <c r="S1432" s="235"/>
      <c r="U1432" s="235"/>
      <c r="W1432" s="235"/>
    </row>
    <row r="1433" spans="1:23" x14ac:dyDescent="0.35">
      <c r="A1433" s="235"/>
      <c r="C1433" s="235"/>
      <c r="E1433" s="235"/>
      <c r="G1433" s="235"/>
      <c r="I1433" s="235"/>
      <c r="K1433" s="235"/>
      <c r="M1433" s="235"/>
      <c r="O1433" s="235"/>
      <c r="Q1433" s="235"/>
      <c r="S1433" s="235"/>
      <c r="U1433" s="235"/>
      <c r="W1433" s="235"/>
    </row>
    <row r="1434" spans="1:23" x14ac:dyDescent="0.35">
      <c r="A1434" s="235"/>
      <c r="C1434" s="235"/>
      <c r="E1434" s="235"/>
      <c r="G1434" s="235"/>
      <c r="I1434" s="235"/>
      <c r="K1434" s="235"/>
      <c r="M1434" s="235"/>
      <c r="O1434" s="235"/>
      <c r="Q1434" s="235"/>
      <c r="S1434" s="235"/>
      <c r="U1434" s="235"/>
      <c r="W1434" s="235"/>
    </row>
    <row r="1435" spans="1:23" x14ac:dyDescent="0.35">
      <c r="A1435" s="235"/>
      <c r="C1435" s="235"/>
      <c r="E1435" s="235"/>
      <c r="G1435" s="235"/>
      <c r="I1435" s="235"/>
      <c r="K1435" s="235"/>
      <c r="M1435" s="235"/>
      <c r="O1435" s="235"/>
      <c r="Q1435" s="235"/>
      <c r="S1435" s="235"/>
      <c r="U1435" s="235"/>
      <c r="W1435" s="235"/>
    </row>
    <row r="1436" spans="1:23" x14ac:dyDescent="0.35">
      <c r="A1436" s="235"/>
      <c r="C1436" s="235"/>
      <c r="E1436" s="235"/>
      <c r="G1436" s="235"/>
      <c r="I1436" s="235"/>
      <c r="K1436" s="235"/>
      <c r="M1436" s="235"/>
      <c r="O1436" s="235"/>
      <c r="Q1436" s="235"/>
      <c r="S1436" s="235"/>
      <c r="U1436" s="235"/>
      <c r="W1436" s="235"/>
    </row>
    <row r="1437" spans="1:23" x14ac:dyDescent="0.35">
      <c r="A1437" s="235"/>
      <c r="C1437" s="235"/>
      <c r="E1437" s="235"/>
      <c r="G1437" s="235"/>
      <c r="I1437" s="235"/>
      <c r="K1437" s="235"/>
      <c r="M1437" s="235"/>
      <c r="O1437" s="235"/>
      <c r="Q1437" s="235"/>
      <c r="S1437" s="235"/>
      <c r="U1437" s="235"/>
      <c r="W1437" s="235"/>
    </row>
    <row r="1438" spans="1:23" x14ac:dyDescent="0.35">
      <c r="A1438" s="235"/>
      <c r="C1438" s="235"/>
      <c r="E1438" s="235"/>
      <c r="G1438" s="235"/>
      <c r="I1438" s="235"/>
      <c r="K1438" s="235"/>
      <c r="M1438" s="235"/>
      <c r="O1438" s="235"/>
      <c r="Q1438" s="235"/>
      <c r="S1438" s="235"/>
      <c r="U1438" s="235"/>
      <c r="W1438" s="235"/>
    </row>
    <row r="1439" spans="1:23" x14ac:dyDescent="0.35">
      <c r="A1439" s="235"/>
      <c r="C1439" s="235"/>
      <c r="E1439" s="235"/>
      <c r="G1439" s="235"/>
      <c r="I1439" s="235"/>
      <c r="K1439" s="235"/>
      <c r="M1439" s="235"/>
      <c r="O1439" s="235"/>
      <c r="Q1439" s="235"/>
      <c r="S1439" s="235"/>
      <c r="U1439" s="235"/>
      <c r="W1439" s="235"/>
    </row>
    <row r="1440" spans="1:23" x14ac:dyDescent="0.35">
      <c r="A1440" s="235"/>
      <c r="C1440" s="235"/>
      <c r="E1440" s="235"/>
      <c r="G1440" s="235"/>
      <c r="I1440" s="235"/>
      <c r="K1440" s="235"/>
      <c r="M1440" s="235"/>
      <c r="O1440" s="235"/>
      <c r="Q1440" s="235"/>
      <c r="S1440" s="235"/>
      <c r="U1440" s="235"/>
      <c r="W1440" s="235"/>
    </row>
    <row r="1441" spans="1:23" x14ac:dyDescent="0.35">
      <c r="A1441" s="235"/>
      <c r="C1441" s="235"/>
      <c r="E1441" s="235"/>
      <c r="G1441" s="235"/>
      <c r="I1441" s="235"/>
      <c r="K1441" s="235"/>
      <c r="M1441" s="235"/>
      <c r="O1441" s="235"/>
      <c r="Q1441" s="235"/>
      <c r="S1441" s="235"/>
      <c r="U1441" s="235"/>
      <c r="W1441" s="235"/>
    </row>
    <row r="1442" spans="1:23" x14ac:dyDescent="0.35">
      <c r="A1442" s="235"/>
      <c r="C1442" s="235"/>
      <c r="E1442" s="235"/>
      <c r="G1442" s="235"/>
      <c r="I1442" s="235"/>
      <c r="K1442" s="235"/>
      <c r="M1442" s="235"/>
      <c r="O1442" s="235"/>
      <c r="Q1442" s="235"/>
      <c r="S1442" s="235"/>
      <c r="U1442" s="235"/>
      <c r="W1442" s="235"/>
    </row>
    <row r="1443" spans="1:23" x14ac:dyDescent="0.35">
      <c r="A1443" s="235"/>
      <c r="C1443" s="235"/>
      <c r="E1443" s="235"/>
      <c r="G1443" s="235"/>
      <c r="I1443" s="235"/>
      <c r="K1443" s="235"/>
      <c r="M1443" s="235"/>
      <c r="O1443" s="235"/>
      <c r="Q1443" s="235"/>
      <c r="S1443" s="235"/>
      <c r="U1443" s="235"/>
      <c r="W1443" s="235"/>
    </row>
    <row r="1444" spans="1:23" x14ac:dyDescent="0.35">
      <c r="A1444" s="235"/>
      <c r="C1444" s="235"/>
      <c r="E1444" s="235"/>
      <c r="G1444" s="235"/>
      <c r="I1444" s="235"/>
      <c r="K1444" s="235"/>
      <c r="M1444" s="235"/>
      <c r="O1444" s="235"/>
      <c r="Q1444" s="235"/>
      <c r="S1444" s="235"/>
      <c r="U1444" s="235"/>
      <c r="W1444" s="235"/>
    </row>
    <row r="1445" spans="1:23" x14ac:dyDescent="0.35">
      <c r="A1445" s="235"/>
      <c r="C1445" s="235"/>
      <c r="E1445" s="235"/>
      <c r="G1445" s="235"/>
      <c r="I1445" s="235"/>
      <c r="K1445" s="235"/>
      <c r="M1445" s="235"/>
      <c r="O1445" s="235"/>
      <c r="Q1445" s="235"/>
      <c r="S1445" s="235"/>
      <c r="U1445" s="235"/>
      <c r="W1445" s="235"/>
    </row>
    <row r="1446" spans="1:23" x14ac:dyDescent="0.35">
      <c r="A1446" s="235"/>
      <c r="C1446" s="235"/>
      <c r="E1446" s="235"/>
      <c r="G1446" s="235"/>
      <c r="I1446" s="235"/>
      <c r="K1446" s="235"/>
      <c r="M1446" s="235"/>
      <c r="O1446" s="235"/>
      <c r="Q1446" s="235"/>
      <c r="S1446" s="235"/>
      <c r="U1446" s="235"/>
      <c r="W1446" s="235"/>
    </row>
    <row r="1447" spans="1:23" x14ac:dyDescent="0.35">
      <c r="A1447" s="235"/>
      <c r="C1447" s="235"/>
      <c r="E1447" s="235"/>
      <c r="G1447" s="235"/>
      <c r="I1447" s="235"/>
      <c r="K1447" s="235"/>
      <c r="M1447" s="235"/>
      <c r="O1447" s="235"/>
      <c r="Q1447" s="235"/>
      <c r="S1447" s="235"/>
      <c r="U1447" s="235"/>
      <c r="W1447" s="235"/>
    </row>
    <row r="1448" spans="1:23" x14ac:dyDescent="0.35">
      <c r="A1448" s="235"/>
      <c r="C1448" s="235"/>
      <c r="E1448" s="235"/>
      <c r="G1448" s="235"/>
      <c r="I1448" s="235"/>
      <c r="K1448" s="235"/>
      <c r="M1448" s="235"/>
      <c r="O1448" s="235"/>
      <c r="Q1448" s="235"/>
      <c r="S1448" s="235"/>
      <c r="U1448" s="235"/>
      <c r="W1448" s="235"/>
    </row>
    <row r="1449" spans="1:23" x14ac:dyDescent="0.35">
      <c r="A1449" s="235"/>
      <c r="C1449" s="235"/>
      <c r="E1449" s="235"/>
      <c r="G1449" s="235"/>
      <c r="I1449" s="235"/>
      <c r="K1449" s="235"/>
      <c r="M1449" s="235"/>
      <c r="O1449" s="235"/>
      <c r="Q1449" s="235"/>
      <c r="S1449" s="235"/>
      <c r="U1449" s="235"/>
      <c r="W1449" s="235"/>
    </row>
    <row r="1450" spans="1:23" x14ac:dyDescent="0.35">
      <c r="A1450" s="235"/>
      <c r="C1450" s="235"/>
      <c r="E1450" s="235"/>
      <c r="G1450" s="235"/>
      <c r="I1450" s="235"/>
      <c r="K1450" s="235"/>
      <c r="M1450" s="235"/>
      <c r="O1450" s="235"/>
      <c r="Q1450" s="235"/>
      <c r="S1450" s="235"/>
      <c r="U1450" s="235"/>
      <c r="W1450" s="235"/>
    </row>
    <row r="1451" spans="1:23" x14ac:dyDescent="0.35">
      <c r="A1451" s="235"/>
      <c r="C1451" s="235"/>
      <c r="E1451" s="235"/>
      <c r="G1451" s="235"/>
      <c r="I1451" s="235"/>
      <c r="K1451" s="235"/>
      <c r="M1451" s="235"/>
      <c r="O1451" s="235"/>
      <c r="Q1451" s="235"/>
      <c r="S1451" s="235"/>
      <c r="U1451" s="235"/>
      <c r="W1451" s="235"/>
    </row>
    <row r="1452" spans="1:23" x14ac:dyDescent="0.35">
      <c r="A1452" s="235"/>
      <c r="C1452" s="235"/>
      <c r="E1452" s="235"/>
      <c r="G1452" s="235"/>
      <c r="I1452" s="235"/>
      <c r="K1452" s="235"/>
      <c r="M1452" s="235"/>
      <c r="O1452" s="235"/>
      <c r="Q1452" s="235"/>
      <c r="S1452" s="235"/>
      <c r="U1452" s="235"/>
      <c r="W1452" s="235"/>
    </row>
    <row r="1453" spans="1:23" x14ac:dyDescent="0.35">
      <c r="A1453" s="235"/>
      <c r="C1453" s="235"/>
      <c r="E1453" s="235"/>
      <c r="G1453" s="235"/>
      <c r="I1453" s="235"/>
      <c r="K1453" s="235"/>
      <c r="M1453" s="235"/>
      <c r="O1453" s="235"/>
      <c r="Q1453" s="235"/>
      <c r="S1453" s="235"/>
      <c r="U1453" s="235"/>
      <c r="W1453" s="235"/>
    </row>
    <row r="1454" spans="1:23" x14ac:dyDescent="0.35">
      <c r="A1454" s="235"/>
      <c r="C1454" s="235"/>
      <c r="E1454" s="235"/>
      <c r="G1454" s="235"/>
      <c r="I1454" s="235"/>
      <c r="K1454" s="235"/>
      <c r="M1454" s="235"/>
      <c r="O1454" s="235"/>
      <c r="Q1454" s="235"/>
      <c r="S1454" s="235"/>
      <c r="U1454" s="235"/>
      <c r="W1454" s="235"/>
    </row>
    <row r="1455" spans="1:23" x14ac:dyDescent="0.35">
      <c r="A1455" s="235"/>
      <c r="C1455" s="235"/>
      <c r="E1455" s="235"/>
      <c r="G1455" s="235"/>
      <c r="I1455" s="235"/>
      <c r="K1455" s="235"/>
      <c r="M1455" s="235"/>
      <c r="O1455" s="235"/>
      <c r="Q1455" s="235"/>
      <c r="S1455" s="235"/>
      <c r="U1455" s="235"/>
      <c r="W1455" s="235"/>
    </row>
    <row r="1456" spans="1:23" x14ac:dyDescent="0.35">
      <c r="A1456" s="235"/>
      <c r="C1456" s="235"/>
      <c r="E1456" s="235"/>
      <c r="G1456" s="235"/>
      <c r="I1456" s="235"/>
      <c r="K1456" s="235"/>
      <c r="M1456" s="235"/>
      <c r="O1456" s="235"/>
      <c r="Q1456" s="235"/>
      <c r="S1456" s="235"/>
      <c r="U1456" s="235"/>
      <c r="W1456" s="235"/>
    </row>
    <row r="1457" spans="1:23" x14ac:dyDescent="0.35">
      <c r="A1457" s="235"/>
      <c r="C1457" s="235"/>
      <c r="E1457" s="235"/>
      <c r="G1457" s="235"/>
      <c r="I1457" s="235"/>
      <c r="K1457" s="235"/>
      <c r="M1457" s="235"/>
      <c r="O1457" s="235"/>
      <c r="Q1457" s="235"/>
      <c r="S1457" s="235"/>
      <c r="U1457" s="235"/>
      <c r="W1457" s="235"/>
    </row>
    <row r="1458" spans="1:23" x14ac:dyDescent="0.35">
      <c r="A1458" s="235"/>
      <c r="C1458" s="235"/>
      <c r="E1458" s="235"/>
      <c r="G1458" s="235"/>
      <c r="I1458" s="235"/>
      <c r="K1458" s="235"/>
      <c r="M1458" s="235"/>
      <c r="O1458" s="235"/>
      <c r="Q1458" s="235"/>
      <c r="S1458" s="235"/>
      <c r="U1458" s="235"/>
      <c r="W1458" s="235"/>
    </row>
    <row r="1459" spans="1:23" x14ac:dyDescent="0.35">
      <c r="A1459" s="235"/>
      <c r="C1459" s="235"/>
      <c r="E1459" s="235"/>
      <c r="G1459" s="235"/>
      <c r="I1459" s="235"/>
      <c r="K1459" s="235"/>
      <c r="M1459" s="235"/>
      <c r="O1459" s="235"/>
      <c r="Q1459" s="235"/>
      <c r="S1459" s="235"/>
      <c r="U1459" s="235"/>
      <c r="W1459" s="235"/>
    </row>
    <row r="1460" spans="1:23" x14ac:dyDescent="0.35">
      <c r="A1460" s="235"/>
      <c r="C1460" s="235"/>
      <c r="E1460" s="235"/>
      <c r="G1460" s="235"/>
      <c r="I1460" s="235"/>
      <c r="K1460" s="235"/>
      <c r="M1460" s="235"/>
      <c r="O1460" s="235"/>
      <c r="Q1460" s="235"/>
      <c r="S1460" s="235"/>
      <c r="U1460" s="235"/>
      <c r="W1460" s="235"/>
    </row>
    <row r="1461" spans="1:23" x14ac:dyDescent="0.35">
      <c r="A1461" s="235"/>
      <c r="C1461" s="235"/>
      <c r="E1461" s="235"/>
      <c r="G1461" s="235"/>
      <c r="I1461" s="235"/>
      <c r="K1461" s="235"/>
      <c r="M1461" s="235"/>
      <c r="O1461" s="235"/>
      <c r="Q1461" s="235"/>
      <c r="S1461" s="235"/>
      <c r="U1461" s="235"/>
      <c r="W1461" s="235"/>
    </row>
    <row r="1462" spans="1:23" x14ac:dyDescent="0.35">
      <c r="A1462" s="235"/>
      <c r="C1462" s="235"/>
      <c r="E1462" s="235"/>
      <c r="G1462" s="235"/>
      <c r="I1462" s="235"/>
      <c r="K1462" s="235"/>
      <c r="M1462" s="235"/>
      <c r="O1462" s="235"/>
      <c r="Q1462" s="235"/>
      <c r="S1462" s="235"/>
      <c r="U1462" s="235"/>
      <c r="W1462" s="235"/>
    </row>
    <row r="1463" spans="1:23" x14ac:dyDescent="0.35">
      <c r="A1463" s="235"/>
      <c r="C1463" s="235"/>
      <c r="E1463" s="235"/>
      <c r="G1463" s="235"/>
      <c r="I1463" s="235"/>
      <c r="K1463" s="235"/>
      <c r="M1463" s="235"/>
      <c r="O1463" s="235"/>
      <c r="Q1463" s="235"/>
      <c r="S1463" s="235"/>
      <c r="U1463" s="235"/>
      <c r="W1463" s="235"/>
    </row>
    <row r="1464" spans="1:23" x14ac:dyDescent="0.35">
      <c r="A1464" s="235"/>
      <c r="C1464" s="235"/>
      <c r="E1464" s="235"/>
      <c r="G1464" s="235"/>
      <c r="I1464" s="235"/>
      <c r="K1464" s="235"/>
      <c r="M1464" s="235"/>
      <c r="O1464" s="235"/>
      <c r="Q1464" s="235"/>
      <c r="S1464" s="235"/>
      <c r="U1464" s="235"/>
      <c r="W1464" s="235"/>
    </row>
    <row r="1465" spans="1:23" x14ac:dyDescent="0.35">
      <c r="A1465" s="235"/>
      <c r="C1465" s="235"/>
      <c r="E1465" s="235"/>
      <c r="G1465" s="235"/>
      <c r="I1465" s="235"/>
      <c r="K1465" s="235"/>
      <c r="M1465" s="235"/>
      <c r="O1465" s="235"/>
      <c r="Q1465" s="235"/>
      <c r="S1465" s="235"/>
      <c r="U1465" s="235"/>
      <c r="W1465" s="235"/>
    </row>
    <row r="1466" spans="1:23" x14ac:dyDescent="0.35">
      <c r="A1466" s="235"/>
      <c r="C1466" s="235"/>
      <c r="E1466" s="235"/>
      <c r="G1466" s="235"/>
      <c r="I1466" s="235"/>
      <c r="K1466" s="235"/>
      <c r="M1466" s="235"/>
      <c r="O1466" s="235"/>
      <c r="Q1466" s="235"/>
      <c r="S1466" s="235"/>
      <c r="U1466" s="235"/>
      <c r="W1466" s="235"/>
    </row>
    <row r="1467" spans="1:23" x14ac:dyDescent="0.35">
      <c r="A1467" s="235"/>
      <c r="C1467" s="235"/>
      <c r="E1467" s="235"/>
      <c r="G1467" s="235"/>
      <c r="I1467" s="235"/>
      <c r="K1467" s="235"/>
      <c r="M1467" s="235"/>
      <c r="O1467" s="235"/>
      <c r="Q1467" s="235"/>
      <c r="S1467" s="235"/>
      <c r="U1467" s="235"/>
      <c r="W1467" s="235"/>
    </row>
    <row r="1468" spans="1:23" x14ac:dyDescent="0.35">
      <c r="A1468" s="235"/>
      <c r="C1468" s="235"/>
      <c r="E1468" s="235"/>
      <c r="G1468" s="235"/>
      <c r="I1468" s="235"/>
      <c r="K1468" s="235"/>
      <c r="M1468" s="235"/>
      <c r="O1468" s="235"/>
      <c r="Q1468" s="235"/>
      <c r="S1468" s="235"/>
      <c r="U1468" s="235"/>
      <c r="W1468" s="235"/>
    </row>
    <row r="1469" spans="1:23" x14ac:dyDescent="0.35">
      <c r="A1469" s="235"/>
      <c r="C1469" s="235"/>
      <c r="E1469" s="235"/>
      <c r="G1469" s="235"/>
      <c r="I1469" s="235"/>
      <c r="K1469" s="235"/>
      <c r="M1469" s="235"/>
      <c r="O1469" s="235"/>
      <c r="Q1469" s="235"/>
      <c r="S1469" s="235"/>
      <c r="U1469" s="235"/>
      <c r="W1469" s="235"/>
    </row>
    <row r="1470" spans="1:23" x14ac:dyDescent="0.35">
      <c r="A1470" s="235"/>
      <c r="C1470" s="235"/>
      <c r="E1470" s="235"/>
      <c r="G1470" s="235"/>
      <c r="I1470" s="235"/>
      <c r="K1470" s="235"/>
      <c r="M1470" s="235"/>
      <c r="O1470" s="235"/>
      <c r="Q1470" s="235"/>
      <c r="S1470" s="235"/>
      <c r="U1470" s="235"/>
      <c r="W1470" s="235"/>
    </row>
    <row r="1471" spans="1:23" x14ac:dyDescent="0.35">
      <c r="A1471" s="235"/>
      <c r="C1471" s="235"/>
      <c r="E1471" s="235"/>
      <c r="G1471" s="235"/>
      <c r="I1471" s="235"/>
      <c r="K1471" s="235"/>
      <c r="M1471" s="235"/>
      <c r="O1471" s="235"/>
      <c r="Q1471" s="235"/>
      <c r="S1471" s="235"/>
      <c r="U1471" s="235"/>
      <c r="W1471" s="235"/>
    </row>
    <row r="1472" spans="1:23" x14ac:dyDescent="0.35">
      <c r="A1472" s="235"/>
      <c r="C1472" s="235"/>
      <c r="E1472" s="235"/>
      <c r="G1472" s="235"/>
      <c r="I1472" s="235"/>
      <c r="K1472" s="235"/>
      <c r="M1472" s="235"/>
      <c r="O1472" s="235"/>
      <c r="Q1472" s="235"/>
      <c r="S1472" s="235"/>
      <c r="U1472" s="235"/>
      <c r="W1472" s="235"/>
    </row>
    <row r="1473" spans="1:23" x14ac:dyDescent="0.35">
      <c r="A1473" s="235"/>
      <c r="C1473" s="235"/>
      <c r="E1473" s="235"/>
      <c r="G1473" s="235"/>
      <c r="I1473" s="235"/>
      <c r="K1473" s="235"/>
      <c r="M1473" s="235"/>
      <c r="O1473" s="235"/>
      <c r="Q1473" s="235"/>
      <c r="S1473" s="235"/>
      <c r="U1473" s="235"/>
      <c r="W1473" s="235"/>
    </row>
    <row r="1474" spans="1:23" x14ac:dyDescent="0.35">
      <c r="A1474" s="235"/>
      <c r="C1474" s="235"/>
      <c r="E1474" s="235"/>
      <c r="G1474" s="235"/>
      <c r="I1474" s="235"/>
      <c r="K1474" s="235"/>
      <c r="M1474" s="235"/>
      <c r="O1474" s="235"/>
      <c r="Q1474" s="235"/>
      <c r="S1474" s="235"/>
      <c r="U1474" s="235"/>
      <c r="W1474" s="235"/>
    </row>
    <row r="1475" spans="1:23" x14ac:dyDescent="0.35">
      <c r="A1475" s="235"/>
      <c r="C1475" s="235"/>
      <c r="E1475" s="235"/>
      <c r="G1475" s="235"/>
      <c r="I1475" s="235"/>
      <c r="K1475" s="235"/>
      <c r="M1475" s="235"/>
      <c r="O1475" s="235"/>
      <c r="Q1475" s="235"/>
      <c r="S1475" s="235"/>
      <c r="U1475" s="235"/>
      <c r="W1475" s="235"/>
    </row>
    <row r="1476" spans="1:23" x14ac:dyDescent="0.35">
      <c r="A1476" s="235"/>
      <c r="C1476" s="235"/>
      <c r="E1476" s="235"/>
      <c r="G1476" s="235"/>
      <c r="I1476" s="235"/>
      <c r="K1476" s="235"/>
      <c r="M1476" s="235"/>
      <c r="O1476" s="235"/>
      <c r="Q1476" s="235"/>
      <c r="S1476" s="235"/>
      <c r="U1476" s="235"/>
      <c r="W1476" s="235"/>
    </row>
    <row r="1477" spans="1:23" x14ac:dyDescent="0.35">
      <c r="A1477" s="235"/>
      <c r="C1477" s="235"/>
      <c r="E1477" s="235"/>
      <c r="G1477" s="235"/>
      <c r="I1477" s="235"/>
      <c r="K1477" s="235"/>
      <c r="M1477" s="235"/>
      <c r="O1477" s="235"/>
      <c r="Q1477" s="235"/>
      <c r="S1477" s="235"/>
      <c r="U1477" s="235"/>
      <c r="W1477" s="235"/>
    </row>
    <row r="1478" spans="1:23" x14ac:dyDescent="0.35">
      <c r="A1478" s="235"/>
      <c r="C1478" s="235"/>
      <c r="E1478" s="235"/>
      <c r="G1478" s="235"/>
      <c r="I1478" s="235"/>
      <c r="K1478" s="235"/>
      <c r="M1478" s="235"/>
      <c r="O1478" s="235"/>
      <c r="Q1478" s="235"/>
      <c r="S1478" s="235"/>
      <c r="U1478" s="235"/>
      <c r="W1478" s="235"/>
    </row>
    <row r="1479" spans="1:23" x14ac:dyDescent="0.35">
      <c r="A1479" s="235"/>
      <c r="C1479" s="235"/>
      <c r="E1479" s="235"/>
      <c r="G1479" s="235"/>
      <c r="I1479" s="235"/>
      <c r="K1479" s="235"/>
      <c r="M1479" s="235"/>
      <c r="O1479" s="235"/>
      <c r="Q1479" s="235"/>
      <c r="S1479" s="235"/>
      <c r="U1479" s="235"/>
      <c r="W1479" s="235"/>
    </row>
    <row r="1480" spans="1:23" x14ac:dyDescent="0.35">
      <c r="A1480" s="235"/>
      <c r="C1480" s="235"/>
      <c r="E1480" s="235"/>
      <c r="G1480" s="235"/>
      <c r="I1480" s="235"/>
      <c r="K1480" s="235"/>
      <c r="M1480" s="235"/>
      <c r="O1480" s="235"/>
      <c r="Q1480" s="235"/>
      <c r="S1480" s="235"/>
      <c r="U1480" s="235"/>
      <c r="W1480" s="235"/>
    </row>
    <row r="1481" spans="1:23" x14ac:dyDescent="0.35">
      <c r="A1481" s="235"/>
      <c r="C1481" s="235"/>
      <c r="E1481" s="235"/>
      <c r="G1481" s="235"/>
      <c r="I1481" s="235"/>
      <c r="K1481" s="235"/>
      <c r="M1481" s="235"/>
      <c r="O1481" s="235"/>
      <c r="Q1481" s="235"/>
      <c r="S1481" s="235"/>
      <c r="U1481" s="235"/>
      <c r="W1481" s="235"/>
    </row>
    <row r="1482" spans="1:23" x14ac:dyDescent="0.35">
      <c r="A1482" s="235"/>
      <c r="C1482" s="235"/>
      <c r="E1482" s="235"/>
      <c r="G1482" s="235"/>
      <c r="I1482" s="235"/>
      <c r="K1482" s="235"/>
      <c r="M1482" s="235"/>
      <c r="O1482" s="235"/>
      <c r="Q1482" s="235"/>
      <c r="S1482" s="235"/>
      <c r="U1482" s="235"/>
      <c r="W1482" s="235"/>
    </row>
    <row r="1483" spans="1:23" x14ac:dyDescent="0.35">
      <c r="A1483" s="235"/>
      <c r="C1483" s="235"/>
      <c r="E1483" s="235"/>
      <c r="G1483" s="235"/>
      <c r="I1483" s="235"/>
      <c r="K1483" s="235"/>
      <c r="M1483" s="235"/>
      <c r="O1483" s="235"/>
      <c r="Q1483" s="235"/>
      <c r="S1483" s="235"/>
      <c r="U1483" s="235"/>
      <c r="W1483" s="235"/>
    </row>
    <row r="1484" spans="1:23" x14ac:dyDescent="0.35">
      <c r="A1484" s="235"/>
      <c r="C1484" s="235"/>
      <c r="E1484" s="235"/>
      <c r="G1484" s="235"/>
      <c r="I1484" s="235"/>
      <c r="K1484" s="235"/>
      <c r="M1484" s="235"/>
      <c r="O1484" s="235"/>
      <c r="Q1484" s="235"/>
      <c r="S1484" s="235"/>
      <c r="U1484" s="235"/>
      <c r="W1484" s="235"/>
    </row>
    <row r="1485" spans="1:23" x14ac:dyDescent="0.35">
      <c r="A1485" s="235"/>
      <c r="C1485" s="235"/>
      <c r="E1485" s="235"/>
      <c r="G1485" s="235"/>
      <c r="I1485" s="235"/>
      <c r="K1485" s="235"/>
      <c r="M1485" s="235"/>
      <c r="O1485" s="235"/>
      <c r="Q1485" s="235"/>
      <c r="S1485" s="235"/>
      <c r="U1485" s="235"/>
      <c r="W1485" s="235"/>
    </row>
    <row r="1486" spans="1:23" x14ac:dyDescent="0.35">
      <c r="A1486" s="235"/>
      <c r="C1486" s="235"/>
      <c r="E1486" s="235"/>
      <c r="G1486" s="235"/>
      <c r="I1486" s="235"/>
      <c r="K1486" s="235"/>
      <c r="M1486" s="235"/>
      <c r="O1486" s="235"/>
      <c r="Q1486" s="235"/>
      <c r="S1486" s="235"/>
      <c r="U1486" s="235"/>
      <c r="W1486" s="235"/>
    </row>
    <row r="1487" spans="1:23" x14ac:dyDescent="0.35">
      <c r="A1487" s="235"/>
      <c r="C1487" s="235"/>
      <c r="E1487" s="235"/>
      <c r="G1487" s="235"/>
      <c r="I1487" s="235"/>
      <c r="K1487" s="235"/>
      <c r="M1487" s="235"/>
      <c r="O1487" s="235"/>
      <c r="Q1487" s="235"/>
      <c r="S1487" s="235"/>
      <c r="U1487" s="235"/>
      <c r="W1487" s="235"/>
    </row>
    <row r="1488" spans="1:23" x14ac:dyDescent="0.35">
      <c r="A1488" s="235"/>
      <c r="C1488" s="235"/>
      <c r="E1488" s="235"/>
      <c r="G1488" s="235"/>
      <c r="I1488" s="235"/>
      <c r="K1488" s="235"/>
      <c r="M1488" s="235"/>
      <c r="O1488" s="235"/>
      <c r="Q1488" s="235"/>
      <c r="S1488" s="235"/>
      <c r="U1488" s="235"/>
      <c r="W1488" s="235"/>
    </row>
    <row r="1489" spans="1:23" x14ac:dyDescent="0.35">
      <c r="A1489" s="235"/>
      <c r="C1489" s="235"/>
      <c r="E1489" s="235"/>
      <c r="G1489" s="235"/>
      <c r="I1489" s="235"/>
      <c r="K1489" s="235"/>
      <c r="M1489" s="235"/>
      <c r="O1489" s="235"/>
      <c r="Q1489" s="235"/>
      <c r="S1489" s="235"/>
      <c r="U1489" s="235"/>
      <c r="W1489" s="235"/>
    </row>
    <row r="1490" spans="1:23" x14ac:dyDescent="0.35">
      <c r="A1490" s="235"/>
      <c r="C1490" s="235"/>
      <c r="E1490" s="235"/>
      <c r="G1490" s="235"/>
      <c r="I1490" s="235"/>
      <c r="K1490" s="235"/>
      <c r="M1490" s="235"/>
      <c r="O1490" s="235"/>
      <c r="Q1490" s="235"/>
      <c r="S1490" s="235"/>
      <c r="U1490" s="235"/>
      <c r="W1490" s="235"/>
    </row>
    <row r="1491" spans="1:23" x14ac:dyDescent="0.35">
      <c r="A1491" s="235"/>
      <c r="C1491" s="235"/>
      <c r="E1491" s="235"/>
      <c r="G1491" s="235"/>
      <c r="I1491" s="235"/>
      <c r="K1491" s="235"/>
      <c r="M1491" s="235"/>
      <c r="O1491" s="235"/>
      <c r="Q1491" s="235"/>
      <c r="S1491" s="235"/>
      <c r="U1491" s="235"/>
      <c r="W1491" s="235"/>
    </row>
    <row r="1492" spans="1:23" x14ac:dyDescent="0.35">
      <c r="A1492" s="235"/>
      <c r="C1492" s="235"/>
      <c r="E1492" s="235"/>
      <c r="G1492" s="235"/>
      <c r="I1492" s="235"/>
      <c r="K1492" s="235"/>
      <c r="M1492" s="235"/>
      <c r="O1492" s="235"/>
      <c r="Q1492" s="235"/>
      <c r="S1492" s="235"/>
      <c r="U1492" s="235"/>
      <c r="W1492" s="235"/>
    </row>
    <row r="1493" spans="1:23" x14ac:dyDescent="0.35">
      <c r="A1493" s="235"/>
      <c r="C1493" s="235"/>
      <c r="E1493" s="235"/>
      <c r="G1493" s="235"/>
      <c r="I1493" s="235"/>
      <c r="K1493" s="235"/>
      <c r="M1493" s="235"/>
      <c r="O1493" s="235"/>
      <c r="Q1493" s="235"/>
      <c r="S1493" s="235"/>
      <c r="U1493" s="235"/>
      <c r="W1493" s="235"/>
    </row>
    <row r="1494" spans="1:23" x14ac:dyDescent="0.35">
      <c r="A1494" s="235"/>
      <c r="C1494" s="235"/>
      <c r="E1494" s="235"/>
      <c r="G1494" s="235"/>
      <c r="I1494" s="235"/>
      <c r="K1494" s="235"/>
      <c r="M1494" s="235"/>
      <c r="O1494" s="235"/>
      <c r="Q1494" s="235"/>
      <c r="S1494" s="235"/>
      <c r="U1494" s="235"/>
      <c r="W1494" s="235"/>
    </row>
    <row r="1495" spans="1:23" x14ac:dyDescent="0.35">
      <c r="A1495" s="235"/>
      <c r="C1495" s="235"/>
      <c r="E1495" s="235"/>
      <c r="G1495" s="235"/>
      <c r="I1495" s="235"/>
      <c r="K1495" s="235"/>
      <c r="M1495" s="235"/>
      <c r="O1495" s="235"/>
      <c r="Q1495" s="235"/>
      <c r="S1495" s="235"/>
      <c r="U1495" s="235"/>
      <c r="W1495" s="235"/>
    </row>
    <row r="1496" spans="1:23" x14ac:dyDescent="0.35">
      <c r="A1496" s="235"/>
      <c r="C1496" s="235"/>
      <c r="E1496" s="235"/>
      <c r="G1496" s="235"/>
      <c r="I1496" s="235"/>
      <c r="K1496" s="235"/>
      <c r="M1496" s="235"/>
      <c r="O1496" s="235"/>
      <c r="Q1496" s="235"/>
      <c r="S1496" s="235"/>
      <c r="U1496" s="235"/>
      <c r="W1496" s="235"/>
    </row>
    <row r="1497" spans="1:23" x14ac:dyDescent="0.35">
      <c r="A1497" s="235"/>
      <c r="C1497" s="235"/>
      <c r="E1497" s="235"/>
      <c r="G1497" s="235"/>
      <c r="I1497" s="235"/>
      <c r="K1497" s="235"/>
      <c r="M1497" s="235"/>
      <c r="O1497" s="235"/>
      <c r="Q1497" s="235"/>
      <c r="S1497" s="235"/>
      <c r="U1497" s="235"/>
      <c r="W1497" s="235"/>
    </row>
    <row r="1498" spans="1:23" x14ac:dyDescent="0.35">
      <c r="A1498" s="235"/>
      <c r="C1498" s="235"/>
      <c r="E1498" s="235"/>
      <c r="G1498" s="235"/>
      <c r="I1498" s="235"/>
      <c r="K1498" s="235"/>
      <c r="M1498" s="235"/>
      <c r="O1498" s="235"/>
      <c r="Q1498" s="235"/>
      <c r="S1498" s="235"/>
      <c r="U1498" s="235"/>
      <c r="W1498" s="235"/>
    </row>
    <row r="1499" spans="1:23" x14ac:dyDescent="0.35">
      <c r="A1499" s="235"/>
      <c r="C1499" s="235"/>
      <c r="E1499" s="235"/>
      <c r="G1499" s="235"/>
      <c r="I1499" s="235"/>
      <c r="K1499" s="235"/>
      <c r="M1499" s="235"/>
      <c r="O1499" s="235"/>
      <c r="Q1499" s="235"/>
      <c r="S1499" s="235"/>
      <c r="U1499" s="235"/>
      <c r="W1499" s="235"/>
    </row>
    <row r="1500" spans="1:23" x14ac:dyDescent="0.35">
      <c r="A1500" s="235"/>
      <c r="C1500" s="235"/>
      <c r="E1500" s="235"/>
      <c r="G1500" s="235"/>
      <c r="I1500" s="235"/>
      <c r="K1500" s="235"/>
      <c r="M1500" s="235"/>
      <c r="O1500" s="235"/>
      <c r="Q1500" s="235"/>
      <c r="S1500" s="235"/>
      <c r="U1500" s="235"/>
      <c r="W1500" s="235"/>
    </row>
    <row r="1501" spans="1:23" x14ac:dyDescent="0.35">
      <c r="A1501" s="235"/>
      <c r="C1501" s="235"/>
      <c r="E1501" s="235"/>
      <c r="G1501" s="235"/>
      <c r="I1501" s="235"/>
      <c r="K1501" s="235"/>
      <c r="M1501" s="235"/>
      <c r="O1501" s="235"/>
      <c r="Q1501" s="235"/>
      <c r="S1501" s="235"/>
      <c r="U1501" s="235"/>
      <c r="W1501" s="235"/>
    </row>
    <row r="1502" spans="1:23" x14ac:dyDescent="0.35">
      <c r="A1502" s="235"/>
      <c r="C1502" s="235"/>
      <c r="E1502" s="235"/>
      <c r="G1502" s="235"/>
      <c r="I1502" s="235"/>
      <c r="K1502" s="235"/>
      <c r="M1502" s="235"/>
      <c r="O1502" s="235"/>
      <c r="Q1502" s="235"/>
      <c r="S1502" s="235"/>
      <c r="U1502" s="235"/>
      <c r="W1502" s="235"/>
    </row>
    <row r="1503" spans="1:23" x14ac:dyDescent="0.35">
      <c r="A1503" s="235"/>
      <c r="C1503" s="235"/>
      <c r="E1503" s="235"/>
      <c r="G1503" s="235"/>
      <c r="I1503" s="235"/>
      <c r="K1503" s="235"/>
      <c r="M1503" s="235"/>
      <c r="O1503" s="235"/>
      <c r="Q1503" s="235"/>
      <c r="S1503" s="235"/>
      <c r="U1503" s="235"/>
      <c r="W1503" s="235"/>
    </row>
    <row r="1504" spans="1:23" x14ac:dyDescent="0.35">
      <c r="A1504" s="235"/>
      <c r="C1504" s="235"/>
      <c r="E1504" s="235"/>
      <c r="G1504" s="235"/>
      <c r="I1504" s="235"/>
      <c r="K1504" s="235"/>
      <c r="M1504" s="235"/>
      <c r="O1504" s="235"/>
      <c r="Q1504" s="235"/>
      <c r="S1504" s="235"/>
      <c r="U1504" s="235"/>
      <c r="W1504" s="235"/>
    </row>
    <row r="1505" spans="1:23" x14ac:dyDescent="0.35">
      <c r="A1505" s="235"/>
      <c r="C1505" s="235"/>
      <c r="E1505" s="235"/>
      <c r="G1505" s="235"/>
      <c r="I1505" s="235"/>
      <c r="K1505" s="235"/>
      <c r="M1505" s="235"/>
      <c r="O1505" s="235"/>
      <c r="Q1505" s="235"/>
      <c r="S1505" s="235"/>
      <c r="U1505" s="235"/>
      <c r="W1505" s="235"/>
    </row>
    <row r="1506" spans="1:23" x14ac:dyDescent="0.35">
      <c r="A1506" s="235"/>
      <c r="C1506" s="235"/>
      <c r="E1506" s="235"/>
      <c r="G1506" s="235"/>
      <c r="I1506" s="235"/>
      <c r="K1506" s="235"/>
      <c r="M1506" s="235"/>
      <c r="O1506" s="235"/>
      <c r="Q1506" s="235"/>
      <c r="S1506" s="235"/>
      <c r="U1506" s="235"/>
      <c r="W1506" s="235"/>
    </row>
    <row r="1507" spans="1:23" x14ac:dyDescent="0.35">
      <c r="A1507" s="235"/>
      <c r="C1507" s="235"/>
      <c r="E1507" s="235"/>
      <c r="G1507" s="235"/>
      <c r="I1507" s="235"/>
      <c r="K1507" s="235"/>
      <c r="M1507" s="235"/>
      <c r="O1507" s="235"/>
      <c r="Q1507" s="235"/>
      <c r="S1507" s="235"/>
      <c r="U1507" s="235"/>
      <c r="W1507" s="235"/>
    </row>
    <row r="1508" spans="1:23" x14ac:dyDescent="0.35">
      <c r="A1508" s="235"/>
      <c r="C1508" s="235"/>
      <c r="E1508" s="235"/>
      <c r="G1508" s="235"/>
      <c r="I1508" s="235"/>
      <c r="K1508" s="235"/>
      <c r="M1508" s="235"/>
      <c r="O1508" s="235"/>
      <c r="Q1508" s="235"/>
      <c r="S1508" s="235"/>
      <c r="U1508" s="235"/>
      <c r="W1508" s="235"/>
    </row>
    <row r="1509" spans="1:23" x14ac:dyDescent="0.35">
      <c r="A1509" s="235"/>
      <c r="C1509" s="235"/>
      <c r="E1509" s="235"/>
      <c r="G1509" s="235"/>
      <c r="I1509" s="235"/>
      <c r="K1509" s="235"/>
      <c r="M1509" s="235"/>
      <c r="O1509" s="235"/>
      <c r="Q1509" s="235"/>
      <c r="S1509" s="235"/>
      <c r="U1509" s="235"/>
      <c r="W1509" s="235"/>
    </row>
    <row r="1510" spans="1:23" x14ac:dyDescent="0.35">
      <c r="A1510" s="235"/>
      <c r="C1510" s="235"/>
      <c r="E1510" s="235"/>
      <c r="G1510" s="235"/>
      <c r="I1510" s="235"/>
      <c r="K1510" s="235"/>
      <c r="M1510" s="235"/>
      <c r="O1510" s="235"/>
      <c r="Q1510" s="235"/>
      <c r="S1510" s="235"/>
      <c r="U1510" s="235"/>
      <c r="W1510" s="235"/>
    </row>
    <row r="1511" spans="1:23" x14ac:dyDescent="0.35">
      <c r="A1511" s="235"/>
      <c r="C1511" s="235"/>
      <c r="E1511" s="235"/>
      <c r="G1511" s="235"/>
      <c r="I1511" s="235"/>
      <c r="K1511" s="235"/>
      <c r="M1511" s="235"/>
      <c r="O1511" s="235"/>
      <c r="Q1511" s="235"/>
      <c r="S1511" s="235"/>
      <c r="U1511" s="235"/>
      <c r="W1511" s="235"/>
    </row>
    <row r="1512" spans="1:23" x14ac:dyDescent="0.35">
      <c r="A1512" s="235"/>
      <c r="C1512" s="235"/>
      <c r="E1512" s="235"/>
      <c r="G1512" s="235"/>
      <c r="I1512" s="235"/>
      <c r="K1512" s="235"/>
      <c r="M1512" s="235"/>
      <c r="O1512" s="235"/>
      <c r="Q1512" s="235"/>
      <c r="S1512" s="235"/>
      <c r="U1512" s="235"/>
      <c r="W1512" s="235"/>
    </row>
    <row r="1513" spans="1:23" x14ac:dyDescent="0.35">
      <c r="A1513" s="235"/>
      <c r="C1513" s="235"/>
      <c r="E1513" s="235"/>
      <c r="G1513" s="235"/>
      <c r="I1513" s="235"/>
      <c r="K1513" s="235"/>
      <c r="M1513" s="235"/>
      <c r="O1513" s="235"/>
      <c r="Q1513" s="235"/>
      <c r="S1513" s="235"/>
      <c r="U1513" s="235"/>
      <c r="W1513" s="235"/>
    </row>
    <row r="1514" spans="1:23" x14ac:dyDescent="0.35">
      <c r="A1514" s="235"/>
      <c r="C1514" s="235"/>
      <c r="E1514" s="235"/>
      <c r="G1514" s="235"/>
      <c r="I1514" s="235"/>
      <c r="K1514" s="235"/>
      <c r="M1514" s="235"/>
      <c r="O1514" s="235"/>
      <c r="Q1514" s="235"/>
      <c r="S1514" s="235"/>
      <c r="U1514" s="235"/>
      <c r="W1514" s="235"/>
    </row>
    <row r="1515" spans="1:23" x14ac:dyDescent="0.35">
      <c r="A1515" s="235"/>
      <c r="C1515" s="235"/>
      <c r="E1515" s="235"/>
      <c r="G1515" s="235"/>
      <c r="I1515" s="235"/>
      <c r="K1515" s="235"/>
      <c r="M1515" s="235"/>
      <c r="O1515" s="235"/>
      <c r="Q1515" s="235"/>
      <c r="S1515" s="235"/>
      <c r="U1515" s="235"/>
      <c r="W1515" s="235"/>
    </row>
    <row r="1516" spans="1:23" x14ac:dyDescent="0.35">
      <c r="A1516" s="235"/>
      <c r="C1516" s="235"/>
      <c r="E1516" s="235"/>
      <c r="G1516" s="235"/>
      <c r="I1516" s="235"/>
      <c r="K1516" s="235"/>
      <c r="M1516" s="235"/>
      <c r="O1516" s="235"/>
      <c r="Q1516" s="235"/>
      <c r="S1516" s="235"/>
      <c r="U1516" s="235"/>
      <c r="W1516" s="235"/>
    </row>
    <row r="1517" spans="1:23" x14ac:dyDescent="0.35">
      <c r="A1517" s="235"/>
      <c r="C1517" s="235"/>
      <c r="E1517" s="235"/>
      <c r="G1517" s="235"/>
      <c r="I1517" s="235"/>
      <c r="K1517" s="235"/>
      <c r="M1517" s="235"/>
      <c r="O1517" s="235"/>
      <c r="Q1517" s="235"/>
      <c r="S1517" s="235"/>
      <c r="U1517" s="235"/>
      <c r="W1517" s="235"/>
    </row>
    <row r="1518" spans="1:23" x14ac:dyDescent="0.35">
      <c r="A1518" s="235"/>
      <c r="C1518" s="235"/>
      <c r="E1518" s="235"/>
      <c r="G1518" s="235"/>
      <c r="I1518" s="235"/>
      <c r="K1518" s="235"/>
      <c r="M1518" s="235"/>
      <c r="O1518" s="235"/>
      <c r="Q1518" s="235"/>
      <c r="S1518" s="235"/>
      <c r="U1518" s="235"/>
      <c r="W1518" s="235"/>
    </row>
    <row r="1519" spans="1:23" x14ac:dyDescent="0.35">
      <c r="A1519" s="235"/>
      <c r="C1519" s="235"/>
      <c r="E1519" s="235"/>
      <c r="G1519" s="235"/>
      <c r="I1519" s="235"/>
      <c r="K1519" s="235"/>
      <c r="M1519" s="235"/>
      <c r="O1519" s="235"/>
      <c r="Q1519" s="235"/>
      <c r="S1519" s="235"/>
      <c r="U1519" s="235"/>
      <c r="W1519" s="235"/>
    </row>
    <row r="1520" spans="1:23" x14ac:dyDescent="0.35">
      <c r="A1520" s="235"/>
      <c r="C1520" s="235"/>
      <c r="E1520" s="235"/>
      <c r="G1520" s="235"/>
      <c r="I1520" s="235"/>
      <c r="K1520" s="235"/>
      <c r="M1520" s="235"/>
      <c r="O1520" s="235"/>
      <c r="Q1520" s="235"/>
      <c r="S1520" s="235"/>
      <c r="U1520" s="235"/>
      <c r="W1520" s="235"/>
    </row>
    <row r="1521" spans="1:23" x14ac:dyDescent="0.35">
      <c r="A1521" s="235"/>
      <c r="C1521" s="235"/>
      <c r="E1521" s="235"/>
      <c r="G1521" s="235"/>
      <c r="I1521" s="235"/>
      <c r="K1521" s="235"/>
      <c r="M1521" s="235"/>
      <c r="O1521" s="235"/>
      <c r="Q1521" s="235"/>
      <c r="S1521" s="235"/>
      <c r="U1521" s="235"/>
      <c r="W1521" s="235"/>
    </row>
    <row r="1522" spans="1:23" x14ac:dyDescent="0.35">
      <c r="A1522" s="235"/>
      <c r="C1522" s="235"/>
      <c r="E1522" s="235"/>
      <c r="G1522" s="235"/>
      <c r="I1522" s="235"/>
      <c r="K1522" s="235"/>
      <c r="M1522" s="235"/>
      <c r="O1522" s="235"/>
      <c r="Q1522" s="235"/>
      <c r="S1522" s="235"/>
      <c r="U1522" s="235"/>
      <c r="W1522" s="235"/>
    </row>
    <row r="1523" spans="1:23" x14ac:dyDescent="0.35">
      <c r="A1523" s="235"/>
      <c r="C1523" s="235"/>
      <c r="E1523" s="235"/>
      <c r="G1523" s="235"/>
      <c r="I1523" s="235"/>
      <c r="K1523" s="235"/>
      <c r="M1523" s="235"/>
      <c r="O1523" s="235"/>
      <c r="Q1523" s="235"/>
      <c r="S1523" s="235"/>
      <c r="U1523" s="235"/>
      <c r="W1523" s="235"/>
    </row>
    <row r="1524" spans="1:23" x14ac:dyDescent="0.35">
      <c r="A1524" s="235"/>
      <c r="C1524" s="235"/>
      <c r="E1524" s="235"/>
      <c r="G1524" s="235"/>
      <c r="I1524" s="235"/>
      <c r="K1524" s="235"/>
      <c r="M1524" s="235"/>
      <c r="O1524" s="235"/>
      <c r="Q1524" s="235"/>
      <c r="S1524" s="235"/>
      <c r="U1524" s="235"/>
      <c r="W1524" s="235"/>
    </row>
    <row r="1525" spans="1:23" x14ac:dyDescent="0.35">
      <c r="A1525" s="235"/>
      <c r="C1525" s="235"/>
      <c r="E1525" s="235"/>
      <c r="G1525" s="235"/>
      <c r="I1525" s="235"/>
      <c r="K1525" s="235"/>
      <c r="M1525" s="235"/>
      <c r="O1525" s="235"/>
      <c r="Q1525" s="235"/>
      <c r="S1525" s="235"/>
      <c r="U1525" s="235"/>
      <c r="W1525" s="235"/>
    </row>
    <row r="1526" spans="1:23" x14ac:dyDescent="0.35">
      <c r="A1526" s="235"/>
      <c r="C1526" s="235"/>
      <c r="E1526" s="235"/>
      <c r="G1526" s="235"/>
      <c r="I1526" s="235"/>
      <c r="K1526" s="235"/>
      <c r="M1526" s="235"/>
      <c r="O1526" s="235"/>
      <c r="Q1526" s="235"/>
      <c r="S1526" s="235"/>
      <c r="U1526" s="235"/>
      <c r="W1526" s="235"/>
    </row>
    <row r="1527" spans="1:23" x14ac:dyDescent="0.35">
      <c r="A1527" s="235"/>
      <c r="C1527" s="235"/>
      <c r="E1527" s="235"/>
      <c r="G1527" s="235"/>
      <c r="I1527" s="235"/>
      <c r="K1527" s="235"/>
      <c r="M1527" s="235"/>
      <c r="O1527" s="235"/>
      <c r="Q1527" s="235"/>
      <c r="S1527" s="235"/>
      <c r="U1527" s="235"/>
      <c r="W1527" s="235"/>
    </row>
    <row r="1528" spans="1:23" x14ac:dyDescent="0.35">
      <c r="A1528" s="235"/>
      <c r="C1528" s="235"/>
      <c r="E1528" s="235"/>
      <c r="G1528" s="235"/>
      <c r="I1528" s="235"/>
      <c r="K1528" s="235"/>
      <c r="M1528" s="235"/>
      <c r="O1528" s="235"/>
      <c r="Q1528" s="235"/>
      <c r="S1528" s="235"/>
      <c r="U1528" s="235"/>
      <c r="W1528" s="235"/>
    </row>
    <row r="1529" spans="1:23" x14ac:dyDescent="0.35">
      <c r="A1529" s="235"/>
      <c r="C1529" s="235"/>
      <c r="E1529" s="235"/>
      <c r="G1529" s="235"/>
      <c r="I1529" s="235"/>
      <c r="K1529" s="235"/>
      <c r="M1529" s="235"/>
      <c r="O1529" s="235"/>
      <c r="Q1529" s="235"/>
      <c r="S1529" s="235"/>
      <c r="U1529" s="235"/>
      <c r="W1529" s="235"/>
    </row>
    <row r="1530" spans="1:23" x14ac:dyDescent="0.35">
      <c r="A1530" s="235"/>
      <c r="C1530" s="235"/>
      <c r="E1530" s="235"/>
      <c r="G1530" s="235"/>
      <c r="I1530" s="235"/>
      <c r="K1530" s="235"/>
      <c r="M1530" s="235"/>
      <c r="O1530" s="235"/>
      <c r="Q1530" s="235"/>
      <c r="S1530" s="235"/>
      <c r="U1530" s="235"/>
      <c r="W1530" s="235"/>
    </row>
    <row r="1531" spans="1:23" x14ac:dyDescent="0.35">
      <c r="A1531" s="235"/>
      <c r="C1531" s="235"/>
      <c r="E1531" s="235"/>
      <c r="G1531" s="235"/>
      <c r="I1531" s="235"/>
      <c r="K1531" s="235"/>
      <c r="M1531" s="235"/>
      <c r="O1531" s="235"/>
      <c r="Q1531" s="235"/>
      <c r="S1531" s="235"/>
      <c r="U1531" s="235"/>
      <c r="W1531" s="235"/>
    </row>
    <row r="1532" spans="1:23" x14ac:dyDescent="0.35">
      <c r="A1532" s="235"/>
      <c r="C1532" s="235"/>
      <c r="E1532" s="235"/>
      <c r="G1532" s="235"/>
      <c r="I1532" s="235"/>
      <c r="K1532" s="235"/>
      <c r="M1532" s="235"/>
      <c r="O1532" s="235"/>
      <c r="Q1532" s="235"/>
      <c r="S1532" s="235"/>
      <c r="U1532" s="235"/>
      <c r="W1532" s="235"/>
    </row>
    <row r="1533" spans="1:23" x14ac:dyDescent="0.35">
      <c r="A1533" s="235"/>
      <c r="C1533" s="235"/>
      <c r="E1533" s="235"/>
      <c r="G1533" s="235"/>
      <c r="I1533" s="235"/>
      <c r="K1533" s="235"/>
      <c r="M1533" s="235"/>
      <c r="O1533" s="235"/>
      <c r="Q1533" s="235"/>
      <c r="S1533" s="235"/>
      <c r="U1533" s="235"/>
      <c r="W1533" s="235"/>
    </row>
    <row r="1534" spans="1:23" x14ac:dyDescent="0.35">
      <c r="A1534" s="235"/>
      <c r="C1534" s="235"/>
      <c r="E1534" s="235"/>
      <c r="G1534" s="235"/>
      <c r="I1534" s="235"/>
      <c r="K1534" s="235"/>
      <c r="M1534" s="235"/>
      <c r="O1534" s="235"/>
      <c r="Q1534" s="235"/>
      <c r="S1534" s="235"/>
      <c r="U1534" s="235"/>
      <c r="W1534" s="235"/>
    </row>
    <row r="1535" spans="1:23" x14ac:dyDescent="0.35">
      <c r="A1535" s="235"/>
      <c r="C1535" s="235"/>
      <c r="E1535" s="235"/>
      <c r="G1535" s="235"/>
      <c r="I1535" s="235"/>
      <c r="K1535" s="235"/>
      <c r="M1535" s="235"/>
      <c r="O1535" s="235"/>
      <c r="Q1535" s="235"/>
      <c r="S1535" s="235"/>
      <c r="U1535" s="235"/>
      <c r="W1535" s="235"/>
    </row>
    <row r="1536" spans="1:23" x14ac:dyDescent="0.35">
      <c r="A1536" s="235"/>
      <c r="C1536" s="235"/>
      <c r="E1536" s="235"/>
      <c r="G1536" s="235"/>
      <c r="I1536" s="235"/>
      <c r="K1536" s="235"/>
      <c r="M1536" s="235"/>
      <c r="O1536" s="235"/>
      <c r="Q1536" s="235"/>
      <c r="S1536" s="235"/>
      <c r="U1536" s="235"/>
      <c r="W1536" s="235"/>
    </row>
    <row r="1537" spans="1:23" x14ac:dyDescent="0.35">
      <c r="A1537" s="235"/>
      <c r="C1537" s="235"/>
      <c r="E1537" s="235"/>
      <c r="G1537" s="235"/>
      <c r="I1537" s="235"/>
      <c r="K1537" s="235"/>
      <c r="M1537" s="235"/>
      <c r="O1537" s="235"/>
      <c r="Q1537" s="235"/>
      <c r="S1537" s="235"/>
      <c r="U1537" s="235"/>
      <c r="W1537" s="235"/>
    </row>
    <row r="1538" spans="1:23" x14ac:dyDescent="0.35">
      <c r="A1538" s="235"/>
      <c r="C1538" s="235"/>
      <c r="E1538" s="235"/>
      <c r="G1538" s="235"/>
      <c r="I1538" s="235"/>
      <c r="K1538" s="235"/>
      <c r="M1538" s="235"/>
      <c r="O1538" s="235"/>
      <c r="Q1538" s="235"/>
      <c r="S1538" s="235"/>
      <c r="U1538" s="235"/>
      <c r="W1538" s="235"/>
    </row>
    <row r="1539" spans="1:23" x14ac:dyDescent="0.35">
      <c r="A1539" s="235"/>
      <c r="C1539" s="235"/>
      <c r="E1539" s="235"/>
      <c r="G1539" s="235"/>
      <c r="I1539" s="235"/>
      <c r="K1539" s="235"/>
      <c r="M1539" s="235"/>
      <c r="O1539" s="235"/>
      <c r="Q1539" s="235"/>
      <c r="S1539" s="235"/>
      <c r="U1539" s="235"/>
      <c r="W1539" s="235"/>
    </row>
    <row r="1540" spans="1:23" x14ac:dyDescent="0.35">
      <c r="A1540" s="235"/>
      <c r="C1540" s="235"/>
      <c r="E1540" s="235"/>
      <c r="G1540" s="235"/>
      <c r="I1540" s="235"/>
      <c r="K1540" s="235"/>
      <c r="M1540" s="235"/>
      <c r="O1540" s="235"/>
      <c r="Q1540" s="235"/>
      <c r="S1540" s="235"/>
      <c r="U1540" s="235"/>
      <c r="W1540" s="235"/>
    </row>
    <row r="1541" spans="1:23" x14ac:dyDescent="0.35">
      <c r="A1541" s="235"/>
      <c r="C1541" s="235"/>
      <c r="E1541" s="235"/>
      <c r="G1541" s="235"/>
      <c r="I1541" s="235"/>
      <c r="K1541" s="235"/>
      <c r="M1541" s="235"/>
      <c r="O1541" s="235"/>
      <c r="Q1541" s="235"/>
      <c r="S1541" s="235"/>
      <c r="U1541" s="235"/>
      <c r="W1541" s="235"/>
    </row>
    <row r="1542" spans="1:23" x14ac:dyDescent="0.35">
      <c r="A1542" s="235"/>
      <c r="C1542" s="235"/>
      <c r="E1542" s="235"/>
      <c r="G1542" s="235"/>
      <c r="I1542" s="235"/>
      <c r="K1542" s="235"/>
      <c r="M1542" s="235"/>
      <c r="O1542" s="235"/>
      <c r="Q1542" s="235"/>
      <c r="S1542" s="235"/>
      <c r="U1542" s="235"/>
      <c r="W1542" s="235"/>
    </row>
    <row r="1543" spans="1:23" x14ac:dyDescent="0.35">
      <c r="A1543" s="235"/>
      <c r="C1543" s="235"/>
      <c r="E1543" s="235"/>
      <c r="G1543" s="235"/>
      <c r="I1543" s="235"/>
      <c r="K1543" s="235"/>
      <c r="M1543" s="235"/>
      <c r="O1543" s="235"/>
      <c r="Q1543" s="235"/>
      <c r="S1543" s="235"/>
      <c r="U1543" s="235"/>
      <c r="W1543" s="235"/>
    </row>
    <row r="1544" spans="1:23" x14ac:dyDescent="0.35">
      <c r="A1544" s="235"/>
      <c r="C1544" s="235"/>
      <c r="E1544" s="235"/>
      <c r="G1544" s="235"/>
      <c r="I1544" s="235"/>
      <c r="K1544" s="235"/>
      <c r="M1544" s="235"/>
      <c r="O1544" s="235"/>
      <c r="Q1544" s="235"/>
      <c r="S1544" s="235"/>
      <c r="U1544" s="235"/>
      <c r="W1544" s="235"/>
    </row>
    <row r="1545" spans="1:23" x14ac:dyDescent="0.35">
      <c r="A1545" s="235"/>
      <c r="C1545" s="235"/>
      <c r="E1545" s="235"/>
      <c r="G1545" s="235"/>
      <c r="I1545" s="235"/>
      <c r="K1545" s="235"/>
      <c r="M1545" s="235"/>
      <c r="O1545" s="235"/>
      <c r="Q1545" s="235"/>
      <c r="S1545" s="235"/>
      <c r="U1545" s="235"/>
      <c r="W1545" s="235"/>
    </row>
    <row r="1546" spans="1:23" x14ac:dyDescent="0.35">
      <c r="A1546" s="235"/>
      <c r="C1546" s="235"/>
      <c r="E1546" s="235"/>
      <c r="G1546" s="235"/>
      <c r="I1546" s="235"/>
      <c r="K1546" s="235"/>
      <c r="M1546" s="235"/>
      <c r="O1546" s="235"/>
      <c r="Q1546" s="235"/>
      <c r="S1546" s="235"/>
      <c r="U1546" s="235"/>
      <c r="W1546" s="235"/>
    </row>
    <row r="1547" spans="1:23" x14ac:dyDescent="0.35">
      <c r="A1547" s="235"/>
      <c r="C1547" s="235"/>
      <c r="E1547" s="235"/>
      <c r="G1547" s="235"/>
      <c r="I1547" s="235"/>
      <c r="K1547" s="235"/>
      <c r="M1547" s="235"/>
      <c r="O1547" s="235"/>
      <c r="Q1547" s="235"/>
      <c r="S1547" s="235"/>
      <c r="U1547" s="235"/>
      <c r="W1547" s="235"/>
    </row>
    <row r="1548" spans="1:23" x14ac:dyDescent="0.35">
      <c r="A1548" s="235"/>
      <c r="C1548" s="235"/>
      <c r="E1548" s="235"/>
      <c r="G1548" s="235"/>
      <c r="I1548" s="235"/>
      <c r="K1548" s="235"/>
      <c r="M1548" s="235"/>
      <c r="O1548" s="235"/>
      <c r="Q1548" s="235"/>
      <c r="S1548" s="235"/>
      <c r="U1548" s="235"/>
      <c r="W1548" s="235"/>
    </row>
    <row r="1549" spans="1:23" x14ac:dyDescent="0.35">
      <c r="A1549" s="235"/>
      <c r="C1549" s="235"/>
      <c r="E1549" s="235"/>
      <c r="G1549" s="235"/>
      <c r="I1549" s="235"/>
      <c r="K1549" s="235"/>
      <c r="M1549" s="235"/>
      <c r="O1549" s="235"/>
      <c r="Q1549" s="235"/>
      <c r="S1549" s="235"/>
      <c r="U1549" s="235"/>
      <c r="W1549" s="235"/>
    </row>
    <row r="1550" spans="1:23" x14ac:dyDescent="0.35">
      <c r="A1550" s="235"/>
      <c r="C1550" s="235"/>
      <c r="E1550" s="235"/>
      <c r="G1550" s="235"/>
      <c r="I1550" s="235"/>
      <c r="K1550" s="235"/>
      <c r="M1550" s="235"/>
      <c r="O1550" s="235"/>
      <c r="Q1550" s="235"/>
      <c r="S1550" s="235"/>
      <c r="U1550" s="235"/>
      <c r="W1550" s="235"/>
    </row>
    <row r="1551" spans="1:23" x14ac:dyDescent="0.35">
      <c r="A1551" s="235"/>
      <c r="C1551" s="235"/>
      <c r="E1551" s="235"/>
      <c r="G1551" s="235"/>
      <c r="I1551" s="235"/>
      <c r="K1551" s="235"/>
      <c r="M1551" s="235"/>
      <c r="O1551" s="235"/>
      <c r="Q1551" s="235"/>
      <c r="S1551" s="235"/>
      <c r="U1551" s="235"/>
      <c r="W1551" s="235"/>
    </row>
    <row r="1552" spans="1:23" x14ac:dyDescent="0.35">
      <c r="A1552" s="235"/>
      <c r="C1552" s="235"/>
      <c r="E1552" s="235"/>
      <c r="G1552" s="235"/>
      <c r="I1552" s="235"/>
      <c r="K1552" s="235"/>
      <c r="M1552" s="235"/>
      <c r="O1552" s="235"/>
      <c r="Q1552" s="235"/>
      <c r="S1552" s="235"/>
      <c r="U1552" s="235"/>
      <c r="W1552" s="235"/>
    </row>
    <row r="1553" spans="1:23" x14ac:dyDescent="0.35">
      <c r="A1553" s="235"/>
      <c r="C1553" s="235"/>
      <c r="E1553" s="235"/>
      <c r="G1553" s="235"/>
      <c r="I1553" s="235"/>
      <c r="K1553" s="235"/>
      <c r="M1553" s="235"/>
      <c r="O1553" s="235"/>
      <c r="Q1553" s="235"/>
      <c r="S1553" s="235"/>
      <c r="U1553" s="235"/>
      <c r="W1553" s="235"/>
    </row>
    <row r="1554" spans="1:23" x14ac:dyDescent="0.35">
      <c r="A1554" s="235"/>
      <c r="C1554" s="235"/>
      <c r="E1554" s="235"/>
      <c r="G1554" s="235"/>
      <c r="I1554" s="235"/>
      <c r="K1554" s="235"/>
      <c r="M1554" s="235"/>
      <c r="O1554" s="235"/>
      <c r="Q1554" s="235"/>
      <c r="S1554" s="235"/>
      <c r="U1554" s="235"/>
      <c r="W1554" s="235"/>
    </row>
    <row r="1555" spans="1:23" x14ac:dyDescent="0.35">
      <c r="A1555" s="235"/>
      <c r="C1555" s="235"/>
      <c r="E1555" s="235"/>
      <c r="G1555" s="235"/>
      <c r="I1555" s="235"/>
      <c r="K1555" s="235"/>
      <c r="M1555" s="235"/>
      <c r="O1555" s="235"/>
      <c r="Q1555" s="235"/>
      <c r="S1555" s="235"/>
      <c r="U1555" s="235"/>
      <c r="W1555" s="235"/>
    </row>
    <row r="1556" spans="1:23" x14ac:dyDescent="0.35">
      <c r="A1556" s="235"/>
      <c r="C1556" s="235"/>
      <c r="E1556" s="235"/>
      <c r="G1556" s="235"/>
      <c r="I1556" s="235"/>
      <c r="K1556" s="235"/>
      <c r="M1556" s="235"/>
      <c r="O1556" s="235"/>
      <c r="Q1556" s="235"/>
      <c r="S1556" s="235"/>
      <c r="U1556" s="235"/>
      <c r="W1556" s="235"/>
    </row>
    <row r="1557" spans="1:23" x14ac:dyDescent="0.35">
      <c r="A1557" s="235"/>
      <c r="C1557" s="235"/>
      <c r="E1557" s="235"/>
      <c r="G1557" s="235"/>
      <c r="I1557" s="235"/>
      <c r="K1557" s="235"/>
      <c r="M1557" s="235"/>
      <c r="O1557" s="235"/>
      <c r="Q1557" s="235"/>
      <c r="S1557" s="235"/>
      <c r="U1557" s="235"/>
      <c r="W1557" s="235"/>
    </row>
    <row r="1558" spans="1:23" x14ac:dyDescent="0.35">
      <c r="A1558" s="235"/>
      <c r="C1558" s="235"/>
      <c r="E1558" s="235"/>
      <c r="G1558" s="235"/>
      <c r="I1558" s="235"/>
      <c r="K1558" s="235"/>
      <c r="M1558" s="235"/>
      <c r="O1558" s="235"/>
      <c r="Q1558" s="235"/>
      <c r="S1558" s="235"/>
      <c r="U1558" s="235"/>
      <c r="W1558" s="235"/>
    </row>
    <row r="1559" spans="1:23" x14ac:dyDescent="0.35">
      <c r="A1559" s="235"/>
      <c r="C1559" s="235"/>
      <c r="E1559" s="235"/>
      <c r="G1559" s="235"/>
      <c r="I1559" s="235"/>
      <c r="K1559" s="235"/>
      <c r="M1559" s="235"/>
      <c r="O1559" s="235"/>
      <c r="Q1559" s="235"/>
      <c r="S1559" s="235"/>
      <c r="U1559" s="235"/>
      <c r="W1559" s="235"/>
    </row>
    <row r="1560" spans="1:23" x14ac:dyDescent="0.35">
      <c r="A1560" s="235"/>
      <c r="C1560" s="235"/>
      <c r="E1560" s="235"/>
      <c r="G1560" s="235"/>
      <c r="I1560" s="235"/>
      <c r="K1560" s="235"/>
      <c r="M1560" s="235"/>
      <c r="O1560" s="235"/>
      <c r="Q1560" s="235"/>
      <c r="S1560" s="235"/>
      <c r="U1560" s="235"/>
      <c r="W1560" s="235"/>
    </row>
    <row r="1561" spans="1:23" x14ac:dyDescent="0.35">
      <c r="A1561" s="235"/>
      <c r="C1561" s="235"/>
      <c r="E1561" s="235"/>
      <c r="G1561" s="235"/>
      <c r="I1561" s="235"/>
      <c r="K1561" s="235"/>
      <c r="M1561" s="235"/>
      <c r="O1561" s="235"/>
      <c r="Q1561" s="235"/>
      <c r="S1561" s="235"/>
      <c r="U1561" s="235"/>
      <c r="W1561" s="235"/>
    </row>
    <row r="1562" spans="1:23" x14ac:dyDescent="0.35">
      <c r="A1562" s="235"/>
      <c r="C1562" s="235"/>
      <c r="E1562" s="235"/>
      <c r="G1562" s="235"/>
      <c r="I1562" s="235"/>
      <c r="K1562" s="235"/>
      <c r="M1562" s="235"/>
      <c r="O1562" s="235"/>
      <c r="Q1562" s="235"/>
      <c r="S1562" s="235"/>
      <c r="U1562" s="235"/>
      <c r="W1562" s="235"/>
    </row>
    <row r="1563" spans="1:23" x14ac:dyDescent="0.35">
      <c r="A1563" s="235"/>
      <c r="C1563" s="235"/>
      <c r="E1563" s="235"/>
      <c r="G1563" s="235"/>
      <c r="I1563" s="235"/>
      <c r="K1563" s="235"/>
      <c r="M1563" s="235"/>
      <c r="O1563" s="235"/>
      <c r="Q1563" s="235"/>
      <c r="S1563" s="235"/>
      <c r="U1563" s="235"/>
      <c r="W1563" s="235"/>
    </row>
    <row r="1564" spans="1:23" x14ac:dyDescent="0.35">
      <c r="A1564" s="235"/>
      <c r="C1564" s="235"/>
      <c r="E1564" s="235"/>
      <c r="G1564" s="235"/>
      <c r="I1564" s="235"/>
      <c r="K1564" s="235"/>
      <c r="M1564" s="235"/>
      <c r="O1564" s="235"/>
      <c r="Q1564" s="235"/>
      <c r="S1564" s="235"/>
      <c r="U1564" s="235"/>
      <c r="W1564" s="235"/>
    </row>
    <row r="1565" spans="1:23" x14ac:dyDescent="0.35">
      <c r="A1565" s="235"/>
      <c r="C1565" s="235"/>
      <c r="E1565" s="235"/>
      <c r="G1565" s="235"/>
      <c r="I1565" s="235"/>
      <c r="K1565" s="235"/>
      <c r="M1565" s="235"/>
      <c r="O1565" s="235"/>
      <c r="Q1565" s="235"/>
      <c r="S1565" s="235"/>
      <c r="U1565" s="235"/>
      <c r="W1565" s="235"/>
    </row>
    <row r="1566" spans="1:23" x14ac:dyDescent="0.35">
      <c r="A1566" s="235"/>
      <c r="C1566" s="235"/>
      <c r="E1566" s="235"/>
      <c r="G1566" s="235"/>
      <c r="I1566" s="235"/>
      <c r="K1566" s="235"/>
      <c r="M1566" s="235"/>
      <c r="O1566" s="235"/>
      <c r="Q1566" s="235"/>
      <c r="S1566" s="235"/>
      <c r="U1566" s="235"/>
      <c r="W1566" s="235"/>
    </row>
    <row r="1567" spans="1:23" x14ac:dyDescent="0.35">
      <c r="A1567" s="235"/>
      <c r="C1567" s="235"/>
      <c r="E1567" s="235"/>
      <c r="G1567" s="235"/>
      <c r="I1567" s="235"/>
      <c r="K1567" s="235"/>
      <c r="M1567" s="235"/>
      <c r="O1567" s="235"/>
      <c r="Q1567" s="235"/>
      <c r="S1567" s="235"/>
      <c r="U1567" s="235"/>
      <c r="W1567" s="235"/>
    </row>
    <row r="1568" spans="1:23" x14ac:dyDescent="0.35">
      <c r="A1568" s="235"/>
      <c r="C1568" s="235"/>
      <c r="E1568" s="235"/>
      <c r="G1568" s="235"/>
      <c r="I1568" s="235"/>
      <c r="K1568" s="235"/>
      <c r="M1568" s="235"/>
      <c r="O1568" s="235"/>
      <c r="Q1568" s="235"/>
      <c r="S1568" s="235"/>
      <c r="U1568" s="235"/>
      <c r="W1568" s="235"/>
    </row>
    <row r="1569" spans="1:23" x14ac:dyDescent="0.35">
      <c r="A1569" s="235"/>
      <c r="C1569" s="235"/>
      <c r="E1569" s="235"/>
      <c r="G1569" s="235"/>
      <c r="I1569" s="235"/>
      <c r="K1569" s="235"/>
      <c r="M1569" s="235"/>
      <c r="O1569" s="235"/>
      <c r="Q1569" s="235"/>
      <c r="S1569" s="235"/>
      <c r="U1569" s="235"/>
      <c r="W1569" s="235"/>
    </row>
    <row r="1570" spans="1:23" x14ac:dyDescent="0.35">
      <c r="A1570" s="235"/>
      <c r="C1570" s="235"/>
      <c r="E1570" s="235"/>
      <c r="G1570" s="235"/>
      <c r="I1570" s="235"/>
      <c r="K1570" s="235"/>
      <c r="M1570" s="235"/>
      <c r="O1570" s="235"/>
      <c r="Q1570" s="235"/>
      <c r="S1570" s="235"/>
      <c r="U1570" s="235"/>
      <c r="W1570" s="235"/>
    </row>
    <row r="1571" spans="1:23" x14ac:dyDescent="0.35">
      <c r="A1571" s="235"/>
      <c r="C1571" s="235"/>
      <c r="E1571" s="235"/>
      <c r="G1571" s="235"/>
      <c r="I1571" s="235"/>
      <c r="K1571" s="235"/>
      <c r="M1571" s="235"/>
      <c r="O1571" s="235"/>
      <c r="Q1571" s="235"/>
      <c r="S1571" s="235"/>
      <c r="U1571" s="235"/>
      <c r="W1571" s="235"/>
    </row>
    <row r="1572" spans="1:23" x14ac:dyDescent="0.35">
      <c r="A1572" s="235"/>
      <c r="C1572" s="235"/>
      <c r="E1572" s="235"/>
      <c r="G1572" s="235"/>
      <c r="I1572" s="235"/>
      <c r="K1572" s="235"/>
      <c r="M1572" s="235"/>
      <c r="O1572" s="235"/>
      <c r="Q1572" s="235"/>
      <c r="S1572" s="235"/>
      <c r="U1572" s="235"/>
      <c r="W1572" s="235"/>
    </row>
    <row r="1573" spans="1:23" x14ac:dyDescent="0.35">
      <c r="A1573" s="235"/>
      <c r="C1573" s="235"/>
      <c r="E1573" s="235"/>
      <c r="G1573" s="235"/>
      <c r="I1573" s="235"/>
      <c r="K1573" s="235"/>
      <c r="M1573" s="235"/>
      <c r="O1573" s="235"/>
      <c r="Q1573" s="235"/>
      <c r="S1573" s="235"/>
      <c r="U1573" s="235"/>
      <c r="W1573" s="235"/>
    </row>
    <row r="1574" spans="1:23" x14ac:dyDescent="0.35">
      <c r="A1574" s="235"/>
      <c r="C1574" s="235"/>
      <c r="E1574" s="235"/>
      <c r="G1574" s="235"/>
      <c r="I1574" s="235"/>
      <c r="K1574" s="235"/>
      <c r="M1574" s="235"/>
      <c r="O1574" s="235"/>
      <c r="Q1574" s="235"/>
      <c r="S1574" s="235"/>
      <c r="U1574" s="235"/>
      <c r="W1574" s="235"/>
    </row>
    <row r="1575" spans="1:23" x14ac:dyDescent="0.35">
      <c r="A1575" s="235"/>
      <c r="C1575" s="235"/>
      <c r="E1575" s="235"/>
      <c r="G1575" s="235"/>
      <c r="I1575" s="235"/>
      <c r="K1575" s="235"/>
      <c r="M1575" s="235"/>
      <c r="O1575" s="235"/>
      <c r="Q1575" s="235"/>
      <c r="S1575" s="235"/>
      <c r="U1575" s="235"/>
      <c r="W1575" s="235"/>
    </row>
    <row r="1576" spans="1:23" x14ac:dyDescent="0.35">
      <c r="A1576" s="235"/>
      <c r="C1576" s="235"/>
      <c r="E1576" s="235"/>
      <c r="G1576" s="235"/>
      <c r="I1576" s="235"/>
      <c r="K1576" s="235"/>
      <c r="M1576" s="235"/>
      <c r="O1576" s="235"/>
      <c r="Q1576" s="235"/>
      <c r="S1576" s="235"/>
      <c r="U1576" s="235"/>
      <c r="W1576" s="235"/>
    </row>
    <row r="1577" spans="1:23" x14ac:dyDescent="0.35">
      <c r="A1577" s="235"/>
      <c r="C1577" s="235"/>
      <c r="E1577" s="235"/>
      <c r="G1577" s="235"/>
      <c r="I1577" s="235"/>
      <c r="K1577" s="235"/>
      <c r="M1577" s="235"/>
      <c r="O1577" s="235"/>
      <c r="Q1577" s="235"/>
      <c r="S1577" s="235"/>
      <c r="U1577" s="235"/>
      <c r="W1577" s="235"/>
    </row>
    <row r="1578" spans="1:23" x14ac:dyDescent="0.35">
      <c r="A1578" s="235"/>
      <c r="C1578" s="235"/>
      <c r="E1578" s="235"/>
      <c r="G1578" s="235"/>
      <c r="I1578" s="235"/>
      <c r="K1578" s="235"/>
      <c r="M1578" s="235"/>
      <c r="O1578" s="235"/>
      <c r="Q1578" s="235"/>
      <c r="S1578" s="235"/>
      <c r="U1578" s="235"/>
      <c r="W1578" s="235"/>
    </row>
    <row r="1579" spans="1:23" x14ac:dyDescent="0.35">
      <c r="A1579" s="235"/>
      <c r="C1579" s="235"/>
      <c r="E1579" s="235"/>
      <c r="G1579" s="235"/>
      <c r="I1579" s="235"/>
      <c r="K1579" s="235"/>
      <c r="M1579" s="235"/>
      <c r="O1579" s="235"/>
      <c r="Q1579" s="235"/>
      <c r="S1579" s="235"/>
      <c r="U1579" s="235"/>
      <c r="W1579" s="235"/>
    </row>
    <row r="1580" spans="1:23" x14ac:dyDescent="0.35">
      <c r="A1580" s="235"/>
      <c r="C1580" s="235"/>
      <c r="E1580" s="235"/>
      <c r="G1580" s="235"/>
      <c r="I1580" s="235"/>
      <c r="K1580" s="235"/>
      <c r="M1580" s="235"/>
      <c r="O1580" s="235"/>
      <c r="Q1580" s="235"/>
      <c r="S1580" s="235"/>
      <c r="U1580" s="235"/>
      <c r="W1580" s="235"/>
    </row>
    <row r="1581" spans="1:23" x14ac:dyDescent="0.35">
      <c r="A1581" s="235"/>
      <c r="C1581" s="235"/>
      <c r="E1581" s="235"/>
      <c r="G1581" s="235"/>
      <c r="I1581" s="235"/>
      <c r="K1581" s="235"/>
      <c r="M1581" s="235"/>
      <c r="O1581" s="235"/>
      <c r="Q1581" s="235"/>
      <c r="S1581" s="235"/>
      <c r="U1581" s="235"/>
      <c r="W1581" s="235"/>
    </row>
    <row r="1582" spans="1:23" x14ac:dyDescent="0.35">
      <c r="A1582" s="235"/>
      <c r="C1582" s="235"/>
      <c r="E1582" s="235"/>
      <c r="G1582" s="235"/>
      <c r="I1582" s="235"/>
      <c r="K1582" s="235"/>
      <c r="M1582" s="235"/>
      <c r="O1582" s="235"/>
      <c r="Q1582" s="235"/>
      <c r="S1582" s="235"/>
      <c r="U1582" s="235"/>
      <c r="W1582" s="235"/>
    </row>
    <row r="1583" spans="1:23" x14ac:dyDescent="0.35">
      <c r="A1583" s="235"/>
      <c r="C1583" s="235"/>
      <c r="E1583" s="235"/>
      <c r="G1583" s="235"/>
      <c r="I1583" s="235"/>
      <c r="K1583" s="235"/>
      <c r="M1583" s="235"/>
      <c r="O1583" s="235"/>
      <c r="Q1583" s="235"/>
      <c r="S1583" s="235"/>
      <c r="U1583" s="235"/>
      <c r="W1583" s="235"/>
    </row>
    <row r="1584" spans="1:23" x14ac:dyDescent="0.35">
      <c r="A1584" s="235"/>
      <c r="C1584" s="235"/>
      <c r="E1584" s="235"/>
      <c r="G1584" s="235"/>
      <c r="I1584" s="235"/>
      <c r="K1584" s="235"/>
      <c r="M1584" s="235"/>
      <c r="O1584" s="235"/>
      <c r="Q1584" s="235"/>
      <c r="S1584" s="235"/>
      <c r="U1584" s="235"/>
      <c r="W1584" s="235"/>
    </row>
    <row r="1585" spans="1:23" x14ac:dyDescent="0.35">
      <c r="A1585" s="235"/>
      <c r="C1585" s="235"/>
      <c r="E1585" s="235"/>
      <c r="G1585" s="235"/>
      <c r="I1585" s="235"/>
      <c r="K1585" s="235"/>
      <c r="M1585" s="235"/>
      <c r="O1585" s="235"/>
      <c r="Q1585" s="235"/>
      <c r="S1585" s="235"/>
      <c r="U1585" s="235"/>
      <c r="W1585" s="235"/>
    </row>
    <row r="1586" spans="1:23" x14ac:dyDescent="0.35">
      <c r="A1586" s="235"/>
      <c r="C1586" s="235"/>
      <c r="E1586" s="235"/>
      <c r="G1586" s="235"/>
      <c r="I1586" s="235"/>
      <c r="K1586" s="235"/>
      <c r="M1586" s="235"/>
      <c r="O1586" s="235"/>
      <c r="Q1586" s="235"/>
      <c r="S1586" s="235"/>
      <c r="U1586" s="235"/>
      <c r="W1586" s="235"/>
    </row>
    <row r="1587" spans="1:23" x14ac:dyDescent="0.35">
      <c r="A1587" s="235"/>
      <c r="C1587" s="235"/>
      <c r="E1587" s="235"/>
      <c r="G1587" s="235"/>
      <c r="I1587" s="235"/>
      <c r="K1587" s="235"/>
      <c r="M1587" s="235"/>
      <c r="O1587" s="235"/>
      <c r="Q1587" s="235"/>
      <c r="S1587" s="235"/>
      <c r="U1587" s="235"/>
      <c r="W1587" s="235"/>
    </row>
    <row r="1588" spans="1:23" x14ac:dyDescent="0.35">
      <c r="A1588" s="235"/>
      <c r="C1588" s="235"/>
      <c r="E1588" s="235"/>
      <c r="G1588" s="235"/>
      <c r="I1588" s="235"/>
      <c r="K1588" s="235"/>
      <c r="M1588" s="235"/>
      <c r="O1588" s="235"/>
      <c r="Q1588" s="235"/>
      <c r="S1588" s="235"/>
      <c r="U1588" s="235"/>
      <c r="W1588" s="235"/>
    </row>
    <row r="1589" spans="1:23" x14ac:dyDescent="0.35">
      <c r="A1589" s="235"/>
      <c r="C1589" s="235"/>
      <c r="E1589" s="235"/>
      <c r="G1589" s="235"/>
      <c r="I1589" s="235"/>
      <c r="K1589" s="235"/>
      <c r="M1589" s="235"/>
      <c r="O1589" s="235"/>
      <c r="Q1589" s="235"/>
      <c r="S1589" s="235"/>
      <c r="U1589" s="235"/>
      <c r="W1589" s="235"/>
    </row>
    <row r="1590" spans="1:23" x14ac:dyDescent="0.35">
      <c r="A1590" s="235"/>
      <c r="C1590" s="235"/>
      <c r="E1590" s="235"/>
      <c r="G1590" s="235"/>
      <c r="I1590" s="235"/>
      <c r="K1590" s="235"/>
      <c r="M1590" s="235"/>
      <c r="O1590" s="235"/>
      <c r="Q1590" s="235"/>
      <c r="S1590" s="235"/>
      <c r="U1590" s="235"/>
      <c r="W1590" s="235"/>
    </row>
    <row r="1591" spans="1:23" x14ac:dyDescent="0.35">
      <c r="A1591" s="235"/>
      <c r="C1591" s="235"/>
      <c r="E1591" s="235"/>
      <c r="G1591" s="235"/>
      <c r="I1591" s="235"/>
      <c r="K1591" s="235"/>
      <c r="M1591" s="235"/>
      <c r="O1591" s="235"/>
      <c r="Q1591" s="235"/>
      <c r="S1591" s="235"/>
      <c r="U1591" s="235"/>
      <c r="W1591" s="235"/>
    </row>
    <row r="1592" spans="1:23" x14ac:dyDescent="0.35">
      <c r="A1592" s="235"/>
      <c r="C1592" s="235"/>
      <c r="E1592" s="235"/>
      <c r="G1592" s="235"/>
      <c r="I1592" s="235"/>
      <c r="K1592" s="235"/>
      <c r="M1592" s="235"/>
      <c r="O1592" s="235"/>
      <c r="Q1592" s="235"/>
      <c r="S1592" s="235"/>
      <c r="U1592" s="235"/>
      <c r="W1592" s="235"/>
    </row>
    <row r="1593" spans="1:23" x14ac:dyDescent="0.35">
      <c r="A1593" s="235"/>
      <c r="C1593" s="235"/>
      <c r="E1593" s="235"/>
      <c r="G1593" s="235"/>
      <c r="I1593" s="235"/>
      <c r="K1593" s="235"/>
      <c r="M1593" s="235"/>
      <c r="O1593" s="235"/>
      <c r="Q1593" s="235"/>
      <c r="S1593" s="235"/>
      <c r="U1593" s="235"/>
      <c r="W1593" s="235"/>
    </row>
    <row r="1594" spans="1:23" x14ac:dyDescent="0.35">
      <c r="A1594" s="235"/>
      <c r="C1594" s="235"/>
      <c r="E1594" s="235"/>
      <c r="G1594" s="235"/>
      <c r="I1594" s="235"/>
      <c r="K1594" s="235"/>
      <c r="M1594" s="235"/>
      <c r="O1594" s="235"/>
      <c r="Q1594" s="235"/>
      <c r="S1594" s="235"/>
      <c r="U1594" s="235"/>
      <c r="W1594" s="235"/>
    </row>
    <row r="1595" spans="1:23" x14ac:dyDescent="0.35">
      <c r="A1595" s="235"/>
      <c r="C1595" s="235"/>
      <c r="E1595" s="235"/>
      <c r="G1595" s="235"/>
      <c r="I1595" s="235"/>
      <c r="K1595" s="235"/>
      <c r="M1595" s="235"/>
      <c r="O1595" s="235"/>
      <c r="Q1595" s="235"/>
      <c r="S1595" s="235"/>
      <c r="U1595" s="235"/>
      <c r="W1595" s="235"/>
    </row>
    <row r="1596" spans="1:23" x14ac:dyDescent="0.35">
      <c r="A1596" s="235"/>
      <c r="C1596" s="235"/>
      <c r="E1596" s="235"/>
      <c r="G1596" s="235"/>
      <c r="I1596" s="235"/>
      <c r="K1596" s="235"/>
      <c r="M1596" s="235"/>
      <c r="O1596" s="235"/>
      <c r="Q1596" s="235"/>
      <c r="S1596" s="235"/>
      <c r="U1596" s="235"/>
      <c r="W1596" s="235"/>
    </row>
    <row r="1597" spans="1:23" x14ac:dyDescent="0.35">
      <c r="A1597" s="235"/>
      <c r="C1597" s="235"/>
      <c r="E1597" s="235"/>
      <c r="G1597" s="235"/>
      <c r="I1597" s="235"/>
      <c r="K1597" s="235"/>
      <c r="M1597" s="235"/>
      <c r="O1597" s="235"/>
      <c r="Q1597" s="235"/>
      <c r="S1597" s="235"/>
      <c r="U1597" s="235"/>
      <c r="W1597" s="235"/>
    </row>
    <row r="1598" spans="1:23" x14ac:dyDescent="0.35">
      <c r="A1598" s="235"/>
      <c r="C1598" s="235"/>
      <c r="E1598" s="235"/>
      <c r="G1598" s="235"/>
      <c r="I1598" s="235"/>
      <c r="K1598" s="235"/>
      <c r="M1598" s="235"/>
      <c r="O1598" s="235"/>
      <c r="Q1598" s="235"/>
      <c r="S1598" s="235"/>
      <c r="U1598" s="235"/>
      <c r="W1598" s="235"/>
    </row>
    <row r="1599" spans="1:23" x14ac:dyDescent="0.35">
      <c r="A1599" s="235"/>
      <c r="C1599" s="235"/>
      <c r="E1599" s="235"/>
      <c r="G1599" s="235"/>
      <c r="I1599" s="235"/>
      <c r="K1599" s="235"/>
      <c r="M1599" s="235"/>
      <c r="O1599" s="235"/>
      <c r="Q1599" s="235"/>
      <c r="S1599" s="235"/>
      <c r="U1599" s="235"/>
      <c r="W1599" s="235"/>
    </row>
    <row r="1600" spans="1:23" x14ac:dyDescent="0.35">
      <c r="A1600" s="235"/>
      <c r="C1600" s="235"/>
      <c r="E1600" s="235"/>
      <c r="G1600" s="235"/>
      <c r="I1600" s="235"/>
      <c r="K1600" s="235"/>
      <c r="M1600" s="235"/>
      <c r="O1600" s="235"/>
      <c r="Q1600" s="235"/>
      <c r="S1600" s="235"/>
      <c r="U1600" s="235"/>
      <c r="W1600" s="235"/>
    </row>
    <row r="1601" spans="1:23" x14ac:dyDescent="0.35">
      <c r="A1601" s="235"/>
      <c r="C1601" s="235"/>
      <c r="E1601" s="235"/>
      <c r="G1601" s="235"/>
      <c r="I1601" s="235"/>
      <c r="K1601" s="235"/>
      <c r="M1601" s="235"/>
      <c r="O1601" s="235"/>
      <c r="Q1601" s="235"/>
      <c r="S1601" s="235"/>
      <c r="U1601" s="235"/>
      <c r="W1601" s="235"/>
    </row>
    <row r="1602" spans="1:23" x14ac:dyDescent="0.35">
      <c r="A1602" s="235"/>
      <c r="C1602" s="235"/>
      <c r="E1602" s="235"/>
      <c r="G1602" s="235"/>
      <c r="I1602" s="235"/>
      <c r="K1602" s="235"/>
      <c r="M1602" s="235"/>
      <c r="O1602" s="235"/>
      <c r="Q1602" s="235"/>
      <c r="S1602" s="235"/>
      <c r="U1602" s="235"/>
      <c r="W1602" s="235"/>
    </row>
    <row r="1603" spans="1:23" x14ac:dyDescent="0.35">
      <c r="A1603" s="235"/>
      <c r="C1603" s="235"/>
      <c r="E1603" s="235"/>
      <c r="G1603" s="235"/>
      <c r="I1603" s="235"/>
      <c r="K1603" s="235"/>
      <c r="M1603" s="235"/>
      <c r="O1603" s="235"/>
      <c r="Q1603" s="235"/>
      <c r="S1603" s="235"/>
      <c r="U1603" s="235"/>
      <c r="W1603" s="235"/>
    </row>
    <row r="1604" spans="1:23" x14ac:dyDescent="0.35">
      <c r="A1604" s="235"/>
      <c r="C1604" s="235"/>
      <c r="E1604" s="235"/>
      <c r="G1604" s="235"/>
      <c r="I1604" s="235"/>
      <c r="K1604" s="235"/>
      <c r="M1604" s="235"/>
      <c r="O1604" s="235"/>
      <c r="Q1604" s="235"/>
      <c r="S1604" s="235"/>
      <c r="U1604" s="235"/>
      <c r="W1604" s="235"/>
    </row>
    <row r="1605" spans="1:23" x14ac:dyDescent="0.35">
      <c r="A1605" s="235"/>
      <c r="C1605" s="235"/>
      <c r="E1605" s="235"/>
      <c r="G1605" s="235"/>
      <c r="I1605" s="235"/>
      <c r="K1605" s="235"/>
      <c r="M1605" s="235"/>
      <c r="O1605" s="235"/>
      <c r="Q1605" s="235"/>
      <c r="S1605" s="235"/>
      <c r="U1605" s="235"/>
      <c r="W1605" s="235"/>
    </row>
    <row r="1606" spans="1:23" x14ac:dyDescent="0.35">
      <c r="A1606" s="235"/>
      <c r="C1606" s="235"/>
      <c r="E1606" s="235"/>
      <c r="G1606" s="235"/>
      <c r="I1606" s="235"/>
      <c r="K1606" s="235"/>
      <c r="M1606" s="235"/>
      <c r="O1606" s="235"/>
      <c r="Q1606" s="235"/>
      <c r="S1606" s="235"/>
      <c r="U1606" s="235"/>
      <c r="W1606" s="235"/>
    </row>
    <row r="1607" spans="1:23" x14ac:dyDescent="0.35">
      <c r="A1607" s="235"/>
      <c r="C1607" s="235"/>
      <c r="E1607" s="235"/>
      <c r="G1607" s="235"/>
      <c r="I1607" s="235"/>
      <c r="K1607" s="235"/>
      <c r="M1607" s="235"/>
      <c r="O1607" s="235"/>
      <c r="Q1607" s="235"/>
      <c r="S1607" s="235"/>
      <c r="U1607" s="235"/>
      <c r="W1607" s="235"/>
    </row>
    <row r="1608" spans="1:23" x14ac:dyDescent="0.35">
      <c r="A1608" s="235"/>
      <c r="C1608" s="235"/>
      <c r="E1608" s="235"/>
      <c r="G1608" s="235"/>
      <c r="I1608" s="235"/>
      <c r="K1608" s="235"/>
      <c r="M1608" s="235"/>
      <c r="O1608" s="235"/>
      <c r="Q1608" s="235"/>
      <c r="S1608" s="235"/>
      <c r="U1608" s="235"/>
      <c r="W1608" s="235"/>
    </row>
    <row r="1609" spans="1:23" x14ac:dyDescent="0.35">
      <c r="A1609" s="235"/>
      <c r="C1609" s="235"/>
      <c r="E1609" s="235"/>
      <c r="G1609" s="235"/>
      <c r="I1609" s="235"/>
      <c r="K1609" s="235"/>
      <c r="M1609" s="235"/>
      <c r="O1609" s="235"/>
      <c r="Q1609" s="235"/>
      <c r="S1609" s="235"/>
      <c r="U1609" s="235"/>
      <c r="W1609" s="235"/>
    </row>
    <row r="1610" spans="1:23" x14ac:dyDescent="0.35">
      <c r="A1610" s="235"/>
      <c r="C1610" s="235"/>
      <c r="E1610" s="235"/>
      <c r="G1610" s="235"/>
      <c r="I1610" s="235"/>
      <c r="K1610" s="235"/>
      <c r="M1610" s="235"/>
      <c r="O1610" s="235"/>
      <c r="Q1610" s="235"/>
      <c r="S1610" s="235"/>
      <c r="U1610" s="235"/>
      <c r="W1610" s="235"/>
    </row>
    <row r="1611" spans="1:23" x14ac:dyDescent="0.35">
      <c r="A1611" s="235"/>
      <c r="C1611" s="235"/>
      <c r="E1611" s="235"/>
      <c r="G1611" s="235"/>
      <c r="I1611" s="235"/>
      <c r="K1611" s="235"/>
      <c r="M1611" s="235"/>
      <c r="O1611" s="235"/>
      <c r="Q1611" s="235"/>
      <c r="S1611" s="235"/>
      <c r="U1611" s="235"/>
      <c r="W1611" s="235"/>
    </row>
    <row r="1612" spans="1:23" x14ac:dyDescent="0.35">
      <c r="A1612" s="235"/>
      <c r="C1612" s="235"/>
      <c r="E1612" s="235"/>
      <c r="G1612" s="235"/>
      <c r="I1612" s="235"/>
      <c r="K1612" s="235"/>
      <c r="M1612" s="235"/>
      <c r="O1612" s="235"/>
      <c r="Q1612" s="235"/>
      <c r="S1612" s="235"/>
      <c r="U1612" s="235"/>
      <c r="W1612" s="235"/>
    </row>
    <row r="1613" spans="1:23" x14ac:dyDescent="0.35">
      <c r="A1613" s="235"/>
      <c r="C1613" s="235"/>
      <c r="E1613" s="235"/>
      <c r="G1613" s="235"/>
      <c r="I1613" s="235"/>
      <c r="K1613" s="235"/>
      <c r="M1613" s="235"/>
      <c r="O1613" s="235"/>
      <c r="Q1613" s="235"/>
      <c r="S1613" s="235"/>
      <c r="U1613" s="235"/>
      <c r="W1613" s="235"/>
    </row>
    <row r="1614" spans="1:23" x14ac:dyDescent="0.35">
      <c r="A1614" s="235"/>
      <c r="C1614" s="235"/>
      <c r="E1614" s="235"/>
      <c r="G1614" s="235"/>
      <c r="I1614" s="235"/>
      <c r="K1614" s="235"/>
      <c r="M1614" s="235"/>
      <c r="O1614" s="235"/>
      <c r="Q1614" s="235"/>
      <c r="S1614" s="235"/>
      <c r="U1614" s="235"/>
      <c r="W1614" s="235"/>
    </row>
    <row r="1615" spans="1:23" x14ac:dyDescent="0.35">
      <c r="A1615" s="235"/>
      <c r="C1615" s="235"/>
      <c r="E1615" s="235"/>
      <c r="G1615" s="235"/>
      <c r="I1615" s="235"/>
      <c r="K1615" s="235"/>
      <c r="M1615" s="235"/>
      <c r="O1615" s="235"/>
      <c r="Q1615" s="235"/>
      <c r="S1615" s="235"/>
      <c r="U1615" s="235"/>
      <c r="W1615" s="235"/>
    </row>
    <row r="1616" spans="1:23" x14ac:dyDescent="0.35">
      <c r="A1616" s="235"/>
      <c r="C1616" s="235"/>
      <c r="E1616" s="235"/>
      <c r="G1616" s="235"/>
      <c r="I1616" s="235"/>
      <c r="K1616" s="235"/>
      <c r="M1616" s="235"/>
      <c r="O1616" s="235"/>
      <c r="Q1616" s="235"/>
      <c r="S1616" s="235"/>
      <c r="U1616" s="235"/>
      <c r="W1616" s="235"/>
    </row>
    <row r="1617" spans="1:23" x14ac:dyDescent="0.35">
      <c r="A1617" s="235"/>
      <c r="C1617" s="235"/>
      <c r="E1617" s="235"/>
      <c r="G1617" s="235"/>
      <c r="I1617" s="235"/>
      <c r="K1617" s="235"/>
      <c r="M1617" s="235"/>
      <c r="O1617" s="235"/>
      <c r="Q1617" s="235"/>
      <c r="S1617" s="235"/>
      <c r="U1617" s="235"/>
      <c r="W1617" s="235"/>
    </row>
    <row r="1618" spans="1:23" x14ac:dyDescent="0.35">
      <c r="A1618" s="235"/>
      <c r="C1618" s="235"/>
      <c r="E1618" s="235"/>
      <c r="G1618" s="235"/>
      <c r="I1618" s="235"/>
      <c r="K1618" s="235"/>
      <c r="M1618" s="235"/>
      <c r="O1618" s="235"/>
      <c r="Q1618" s="235"/>
      <c r="S1618" s="235"/>
      <c r="U1618" s="235"/>
      <c r="W1618" s="235"/>
    </row>
    <row r="1619" spans="1:23" x14ac:dyDescent="0.35">
      <c r="A1619" s="235"/>
      <c r="C1619" s="235"/>
      <c r="E1619" s="235"/>
      <c r="G1619" s="235"/>
      <c r="I1619" s="235"/>
      <c r="K1619" s="235"/>
      <c r="M1619" s="235"/>
      <c r="O1619" s="235"/>
      <c r="Q1619" s="235"/>
      <c r="S1619" s="235"/>
      <c r="U1619" s="235"/>
      <c r="W1619" s="235"/>
    </row>
    <row r="1620" spans="1:23" x14ac:dyDescent="0.35">
      <c r="A1620" s="235"/>
      <c r="C1620" s="235"/>
      <c r="E1620" s="235"/>
      <c r="G1620" s="235"/>
      <c r="I1620" s="235"/>
      <c r="K1620" s="235"/>
      <c r="M1620" s="235"/>
      <c r="O1620" s="235"/>
      <c r="Q1620" s="235"/>
      <c r="S1620" s="235"/>
      <c r="U1620" s="235"/>
      <c r="W1620" s="235"/>
    </row>
    <row r="1621" spans="1:23" x14ac:dyDescent="0.35">
      <c r="A1621" s="235"/>
      <c r="C1621" s="235"/>
      <c r="E1621" s="235"/>
      <c r="G1621" s="235"/>
      <c r="I1621" s="235"/>
      <c r="K1621" s="235"/>
      <c r="M1621" s="235"/>
      <c r="O1621" s="235"/>
      <c r="Q1621" s="235"/>
      <c r="S1621" s="235"/>
      <c r="U1621" s="235"/>
      <c r="W1621" s="235"/>
    </row>
    <row r="1622" spans="1:23" x14ac:dyDescent="0.35">
      <c r="A1622" s="235"/>
      <c r="C1622" s="235"/>
      <c r="E1622" s="235"/>
      <c r="G1622" s="235"/>
      <c r="I1622" s="235"/>
      <c r="K1622" s="235"/>
      <c r="M1622" s="235"/>
      <c r="O1622" s="235"/>
      <c r="Q1622" s="235"/>
      <c r="S1622" s="235"/>
      <c r="U1622" s="235"/>
      <c r="W1622" s="235"/>
    </row>
    <row r="1623" spans="1:23" x14ac:dyDescent="0.35">
      <c r="A1623" s="235"/>
      <c r="C1623" s="235"/>
      <c r="E1623" s="235"/>
      <c r="G1623" s="235"/>
      <c r="I1623" s="235"/>
      <c r="K1623" s="235"/>
      <c r="M1623" s="235"/>
      <c r="O1623" s="235"/>
      <c r="Q1623" s="235"/>
      <c r="S1623" s="235"/>
      <c r="U1623" s="235"/>
      <c r="W1623" s="235"/>
    </row>
    <row r="1624" spans="1:23" x14ac:dyDescent="0.35">
      <c r="A1624" s="235"/>
      <c r="C1624" s="235"/>
      <c r="E1624" s="235"/>
      <c r="G1624" s="235"/>
      <c r="I1624" s="235"/>
      <c r="K1624" s="235"/>
      <c r="M1624" s="235"/>
      <c r="O1624" s="235"/>
      <c r="Q1624" s="235"/>
      <c r="S1624" s="235"/>
      <c r="U1624" s="235"/>
      <c r="W1624" s="235"/>
    </row>
    <row r="1625" spans="1:23" x14ac:dyDescent="0.35">
      <c r="A1625" s="235"/>
      <c r="C1625" s="235"/>
      <c r="E1625" s="235"/>
      <c r="G1625" s="235"/>
      <c r="I1625" s="235"/>
      <c r="K1625" s="235"/>
      <c r="M1625" s="235"/>
      <c r="O1625" s="235"/>
      <c r="Q1625" s="235"/>
      <c r="S1625" s="235"/>
      <c r="U1625" s="235"/>
      <c r="W1625" s="235"/>
    </row>
    <row r="1626" spans="1:23" x14ac:dyDescent="0.35">
      <c r="A1626" s="235"/>
      <c r="C1626" s="235"/>
      <c r="E1626" s="235"/>
      <c r="G1626" s="235"/>
      <c r="I1626" s="235"/>
      <c r="K1626" s="235"/>
      <c r="M1626" s="235"/>
      <c r="O1626" s="235"/>
      <c r="Q1626" s="235"/>
      <c r="S1626" s="235"/>
      <c r="U1626" s="235"/>
      <c r="W1626" s="235"/>
    </row>
    <row r="1627" spans="1:23" x14ac:dyDescent="0.35">
      <c r="A1627" s="235"/>
      <c r="C1627" s="235"/>
      <c r="E1627" s="235"/>
      <c r="G1627" s="235"/>
      <c r="I1627" s="235"/>
      <c r="K1627" s="235"/>
      <c r="M1627" s="235"/>
      <c r="O1627" s="235"/>
      <c r="Q1627" s="235"/>
      <c r="S1627" s="235"/>
      <c r="U1627" s="235"/>
      <c r="W1627" s="235"/>
    </row>
    <row r="1628" spans="1:23" x14ac:dyDescent="0.35">
      <c r="A1628" s="235"/>
      <c r="C1628" s="235"/>
      <c r="E1628" s="235"/>
      <c r="G1628" s="235"/>
      <c r="I1628" s="235"/>
      <c r="K1628" s="235"/>
      <c r="M1628" s="235"/>
      <c r="O1628" s="235"/>
      <c r="Q1628" s="235"/>
      <c r="S1628" s="235"/>
      <c r="U1628" s="235"/>
      <c r="W1628" s="235"/>
    </row>
    <row r="1629" spans="1:23" x14ac:dyDescent="0.35">
      <c r="A1629" s="235"/>
      <c r="C1629" s="235"/>
      <c r="E1629" s="235"/>
      <c r="G1629" s="235"/>
      <c r="I1629" s="235"/>
      <c r="K1629" s="235"/>
      <c r="M1629" s="235"/>
      <c r="O1629" s="235"/>
      <c r="Q1629" s="235"/>
      <c r="S1629" s="235"/>
      <c r="U1629" s="235"/>
      <c r="W1629" s="235"/>
    </row>
    <row r="1630" spans="1:23" x14ac:dyDescent="0.35">
      <c r="A1630" s="235"/>
      <c r="C1630" s="235"/>
      <c r="E1630" s="235"/>
      <c r="G1630" s="235"/>
      <c r="I1630" s="235"/>
      <c r="K1630" s="235"/>
      <c r="M1630" s="235"/>
      <c r="O1630" s="235"/>
      <c r="Q1630" s="235"/>
      <c r="S1630" s="235"/>
      <c r="U1630" s="235"/>
      <c r="W1630" s="235"/>
    </row>
    <row r="1631" spans="1:23" x14ac:dyDescent="0.35">
      <c r="A1631" s="235"/>
      <c r="C1631" s="235"/>
      <c r="E1631" s="235"/>
      <c r="G1631" s="235"/>
      <c r="I1631" s="235"/>
      <c r="K1631" s="235"/>
      <c r="M1631" s="235"/>
      <c r="O1631" s="235"/>
      <c r="Q1631" s="235"/>
      <c r="S1631" s="235"/>
      <c r="U1631" s="235"/>
      <c r="W1631" s="235"/>
    </row>
    <row r="1632" spans="1:23" x14ac:dyDescent="0.35">
      <c r="A1632" s="235"/>
      <c r="C1632" s="235"/>
      <c r="E1632" s="235"/>
      <c r="G1632" s="235"/>
      <c r="I1632" s="235"/>
      <c r="K1632" s="235"/>
      <c r="M1632" s="235"/>
      <c r="O1632" s="235"/>
      <c r="Q1632" s="235"/>
      <c r="S1632" s="235"/>
      <c r="U1632" s="235"/>
      <c r="W1632" s="235"/>
    </row>
    <row r="1633" spans="1:23" x14ac:dyDescent="0.35">
      <c r="A1633" s="235"/>
      <c r="C1633" s="235"/>
      <c r="E1633" s="235"/>
      <c r="G1633" s="235"/>
      <c r="I1633" s="235"/>
      <c r="K1633" s="235"/>
      <c r="M1633" s="235"/>
      <c r="O1633" s="235"/>
      <c r="Q1633" s="235"/>
      <c r="S1633" s="235"/>
      <c r="U1633" s="235"/>
      <c r="W1633" s="235"/>
    </row>
    <row r="1634" spans="1:23" x14ac:dyDescent="0.35">
      <c r="A1634" s="235"/>
      <c r="C1634" s="235"/>
      <c r="E1634" s="235"/>
      <c r="G1634" s="235"/>
      <c r="I1634" s="235"/>
      <c r="K1634" s="235"/>
      <c r="M1634" s="235"/>
      <c r="O1634" s="235"/>
      <c r="Q1634" s="235"/>
      <c r="S1634" s="235"/>
      <c r="U1634" s="235"/>
      <c r="W1634" s="235"/>
    </row>
    <row r="1635" spans="1:23" x14ac:dyDescent="0.35">
      <c r="A1635" s="235"/>
      <c r="C1635" s="235"/>
      <c r="E1635" s="235"/>
      <c r="G1635" s="235"/>
      <c r="I1635" s="235"/>
      <c r="K1635" s="235"/>
      <c r="M1635" s="235"/>
      <c r="O1635" s="235"/>
      <c r="Q1635" s="235"/>
      <c r="S1635" s="235"/>
      <c r="U1635" s="235"/>
      <c r="W1635" s="235"/>
    </row>
    <row r="1636" spans="1:23" x14ac:dyDescent="0.35">
      <c r="A1636" s="235"/>
      <c r="C1636" s="235"/>
      <c r="E1636" s="235"/>
      <c r="G1636" s="235"/>
      <c r="I1636" s="235"/>
      <c r="K1636" s="235"/>
      <c r="M1636" s="235"/>
      <c r="O1636" s="235"/>
      <c r="Q1636" s="235"/>
      <c r="S1636" s="235"/>
      <c r="U1636" s="235"/>
      <c r="W1636" s="235"/>
    </row>
    <row r="1637" spans="1:23" x14ac:dyDescent="0.35">
      <c r="A1637" s="235"/>
      <c r="C1637" s="235"/>
      <c r="E1637" s="235"/>
      <c r="G1637" s="235"/>
      <c r="I1637" s="235"/>
      <c r="K1637" s="235"/>
      <c r="M1637" s="235"/>
      <c r="O1637" s="235"/>
      <c r="Q1637" s="235"/>
      <c r="S1637" s="235"/>
      <c r="U1637" s="235"/>
      <c r="W1637" s="235"/>
    </row>
    <row r="1638" spans="1:23" x14ac:dyDescent="0.35">
      <c r="A1638" s="235"/>
      <c r="C1638" s="235"/>
      <c r="E1638" s="235"/>
      <c r="G1638" s="235"/>
      <c r="I1638" s="235"/>
      <c r="K1638" s="235"/>
      <c r="M1638" s="235"/>
      <c r="O1638" s="235"/>
      <c r="Q1638" s="235"/>
      <c r="S1638" s="235"/>
      <c r="U1638" s="235"/>
      <c r="W1638" s="235"/>
    </row>
    <row r="1639" spans="1:23" x14ac:dyDescent="0.35">
      <c r="A1639" s="235"/>
      <c r="C1639" s="235"/>
      <c r="E1639" s="235"/>
      <c r="G1639" s="235"/>
      <c r="I1639" s="235"/>
      <c r="K1639" s="235"/>
      <c r="M1639" s="235"/>
      <c r="O1639" s="235"/>
      <c r="Q1639" s="235"/>
      <c r="S1639" s="235"/>
      <c r="U1639" s="235"/>
      <c r="W1639" s="235"/>
    </row>
    <row r="1640" spans="1:23" x14ac:dyDescent="0.35">
      <c r="A1640" s="235"/>
      <c r="C1640" s="235"/>
      <c r="E1640" s="235"/>
      <c r="G1640" s="235"/>
      <c r="I1640" s="235"/>
      <c r="K1640" s="235"/>
      <c r="M1640" s="235"/>
      <c r="O1640" s="235"/>
      <c r="Q1640" s="235"/>
      <c r="S1640" s="235"/>
      <c r="U1640" s="235"/>
      <c r="W1640" s="235"/>
    </row>
    <row r="1641" spans="1:23" x14ac:dyDescent="0.35">
      <c r="A1641" s="235"/>
      <c r="C1641" s="235"/>
      <c r="E1641" s="235"/>
      <c r="G1641" s="235"/>
      <c r="I1641" s="235"/>
      <c r="K1641" s="235"/>
      <c r="M1641" s="235"/>
      <c r="O1641" s="235"/>
      <c r="Q1641" s="235"/>
      <c r="S1641" s="235"/>
      <c r="U1641" s="235"/>
      <c r="W1641" s="235"/>
    </row>
    <row r="1642" spans="1:23" x14ac:dyDescent="0.35">
      <c r="A1642" s="235"/>
      <c r="C1642" s="235"/>
      <c r="E1642" s="235"/>
      <c r="G1642" s="235"/>
      <c r="I1642" s="235"/>
      <c r="K1642" s="235"/>
      <c r="M1642" s="235"/>
      <c r="O1642" s="235"/>
      <c r="Q1642" s="235"/>
      <c r="S1642" s="235"/>
      <c r="U1642" s="235"/>
      <c r="W1642" s="235"/>
    </row>
    <row r="1643" spans="1:23" x14ac:dyDescent="0.35">
      <c r="A1643" s="235"/>
      <c r="C1643" s="235"/>
      <c r="E1643" s="235"/>
      <c r="G1643" s="235"/>
      <c r="I1643" s="235"/>
      <c r="K1643" s="235"/>
      <c r="M1643" s="235"/>
      <c r="O1643" s="235"/>
      <c r="Q1643" s="235"/>
      <c r="S1643" s="235"/>
      <c r="U1643" s="235"/>
      <c r="W1643" s="235"/>
    </row>
    <row r="1644" spans="1:23" x14ac:dyDescent="0.35">
      <c r="A1644" s="235"/>
      <c r="C1644" s="235"/>
      <c r="E1644" s="235"/>
      <c r="G1644" s="235"/>
      <c r="I1644" s="235"/>
      <c r="K1644" s="235"/>
      <c r="M1644" s="235"/>
      <c r="O1644" s="235"/>
      <c r="Q1644" s="235"/>
      <c r="S1644" s="235"/>
      <c r="U1644" s="235"/>
      <c r="W1644" s="235"/>
    </row>
    <row r="1645" spans="1:23" x14ac:dyDescent="0.35">
      <c r="A1645" s="235"/>
      <c r="C1645" s="235"/>
      <c r="E1645" s="235"/>
      <c r="G1645" s="235"/>
      <c r="I1645" s="235"/>
      <c r="K1645" s="235"/>
      <c r="M1645" s="235"/>
      <c r="O1645" s="235"/>
      <c r="Q1645" s="235"/>
      <c r="S1645" s="235"/>
      <c r="U1645" s="235"/>
      <c r="W1645" s="235"/>
    </row>
    <row r="1646" spans="1:23" x14ac:dyDescent="0.35">
      <c r="A1646" s="235"/>
      <c r="C1646" s="235"/>
      <c r="E1646" s="235"/>
      <c r="G1646" s="235"/>
      <c r="I1646" s="235"/>
      <c r="K1646" s="235"/>
      <c r="M1646" s="235"/>
      <c r="O1646" s="235"/>
      <c r="Q1646" s="235"/>
      <c r="S1646" s="235"/>
      <c r="U1646" s="235"/>
      <c r="W1646" s="235"/>
    </row>
    <row r="1647" spans="1:23" x14ac:dyDescent="0.35">
      <c r="A1647" s="235"/>
      <c r="C1647" s="235"/>
      <c r="E1647" s="235"/>
      <c r="G1647" s="235"/>
      <c r="I1647" s="235"/>
      <c r="K1647" s="235"/>
      <c r="M1647" s="235"/>
      <c r="O1647" s="235"/>
      <c r="Q1647" s="235"/>
      <c r="S1647" s="235"/>
      <c r="U1647" s="235"/>
      <c r="W1647" s="235"/>
    </row>
    <row r="1648" spans="1:23" x14ac:dyDescent="0.35">
      <c r="A1648" s="235"/>
      <c r="C1648" s="235"/>
      <c r="E1648" s="235"/>
      <c r="G1648" s="235"/>
      <c r="I1648" s="235"/>
      <c r="K1648" s="235"/>
      <c r="M1648" s="235"/>
      <c r="O1648" s="235"/>
      <c r="Q1648" s="235"/>
      <c r="S1648" s="235"/>
      <c r="U1648" s="235"/>
      <c r="W1648" s="235"/>
    </row>
    <row r="1649" spans="1:23" x14ac:dyDescent="0.35">
      <c r="A1649" s="235"/>
      <c r="C1649" s="235"/>
      <c r="E1649" s="235"/>
      <c r="G1649" s="235"/>
      <c r="I1649" s="235"/>
      <c r="K1649" s="235"/>
      <c r="M1649" s="235"/>
      <c r="O1649" s="235"/>
      <c r="Q1649" s="235"/>
      <c r="S1649" s="235"/>
      <c r="U1649" s="235"/>
      <c r="W1649" s="235"/>
    </row>
    <row r="1650" spans="1:23" x14ac:dyDescent="0.35">
      <c r="A1650" s="235"/>
      <c r="C1650" s="235"/>
      <c r="E1650" s="235"/>
      <c r="G1650" s="235"/>
      <c r="I1650" s="235"/>
      <c r="K1650" s="235"/>
      <c r="M1650" s="235"/>
      <c r="O1650" s="235"/>
      <c r="Q1650" s="235"/>
      <c r="S1650" s="235"/>
      <c r="U1650" s="235"/>
      <c r="W1650" s="235"/>
    </row>
    <row r="1651" spans="1:23" x14ac:dyDescent="0.35">
      <c r="A1651" s="235"/>
      <c r="C1651" s="235"/>
      <c r="E1651" s="235"/>
      <c r="G1651" s="235"/>
      <c r="I1651" s="235"/>
      <c r="K1651" s="235"/>
      <c r="M1651" s="235"/>
      <c r="O1651" s="235"/>
      <c r="Q1651" s="235"/>
      <c r="S1651" s="235"/>
      <c r="U1651" s="235"/>
      <c r="W1651" s="235"/>
    </row>
    <row r="1652" spans="1:23" x14ac:dyDescent="0.35">
      <c r="A1652" s="235"/>
      <c r="C1652" s="235"/>
      <c r="E1652" s="235"/>
      <c r="G1652" s="235"/>
      <c r="I1652" s="235"/>
      <c r="K1652" s="235"/>
      <c r="M1652" s="235"/>
      <c r="O1652" s="235"/>
      <c r="Q1652" s="235"/>
      <c r="S1652" s="235"/>
      <c r="U1652" s="235"/>
      <c r="W1652" s="235"/>
    </row>
    <row r="1653" spans="1:23" x14ac:dyDescent="0.35">
      <c r="A1653" s="235"/>
      <c r="C1653" s="235"/>
      <c r="E1653" s="235"/>
      <c r="G1653" s="235"/>
      <c r="I1653" s="235"/>
      <c r="K1653" s="235"/>
      <c r="M1653" s="235"/>
      <c r="O1653" s="235"/>
      <c r="Q1653" s="235"/>
      <c r="S1653" s="235"/>
      <c r="U1653" s="235"/>
      <c r="W1653" s="235"/>
    </row>
    <row r="1654" spans="1:23" x14ac:dyDescent="0.35">
      <c r="A1654" s="235"/>
      <c r="C1654" s="235"/>
      <c r="E1654" s="235"/>
      <c r="G1654" s="235"/>
      <c r="I1654" s="235"/>
      <c r="K1654" s="235"/>
      <c r="M1654" s="235"/>
      <c r="O1654" s="235"/>
      <c r="Q1654" s="235"/>
      <c r="S1654" s="235"/>
      <c r="U1654" s="235"/>
      <c r="W1654" s="235"/>
    </row>
    <row r="1655" spans="1:23" x14ac:dyDescent="0.35">
      <c r="A1655" s="235"/>
      <c r="C1655" s="235"/>
      <c r="E1655" s="235"/>
      <c r="G1655" s="235"/>
      <c r="I1655" s="235"/>
      <c r="K1655" s="235"/>
      <c r="M1655" s="235"/>
      <c r="O1655" s="235"/>
      <c r="Q1655" s="235"/>
      <c r="S1655" s="235"/>
      <c r="U1655" s="235"/>
      <c r="W1655" s="235"/>
    </row>
    <row r="1656" spans="1:23" x14ac:dyDescent="0.35">
      <c r="A1656" s="235"/>
      <c r="C1656" s="235"/>
      <c r="E1656" s="235"/>
      <c r="G1656" s="235"/>
      <c r="I1656" s="235"/>
      <c r="K1656" s="235"/>
      <c r="M1656" s="235"/>
      <c r="O1656" s="235"/>
      <c r="Q1656" s="235"/>
      <c r="S1656" s="235"/>
      <c r="U1656" s="235"/>
      <c r="W1656" s="235"/>
    </row>
    <row r="1657" spans="1:23" x14ac:dyDescent="0.35">
      <c r="A1657" s="235"/>
      <c r="C1657" s="235"/>
      <c r="E1657" s="235"/>
      <c r="G1657" s="235"/>
      <c r="I1657" s="235"/>
      <c r="K1657" s="235"/>
      <c r="M1657" s="235"/>
      <c r="O1657" s="235"/>
      <c r="Q1657" s="235"/>
      <c r="S1657" s="235"/>
      <c r="U1657" s="235"/>
      <c r="W1657" s="235"/>
    </row>
    <row r="1658" spans="1:23" x14ac:dyDescent="0.35">
      <c r="A1658" s="235"/>
      <c r="C1658" s="235"/>
      <c r="E1658" s="235"/>
      <c r="G1658" s="235"/>
      <c r="I1658" s="235"/>
      <c r="K1658" s="235"/>
      <c r="M1658" s="235"/>
      <c r="O1658" s="235"/>
      <c r="Q1658" s="235"/>
      <c r="S1658" s="235"/>
      <c r="U1658" s="235"/>
      <c r="W1658" s="235"/>
    </row>
    <row r="1659" spans="1:23" x14ac:dyDescent="0.35">
      <c r="A1659" s="235"/>
      <c r="C1659" s="235"/>
      <c r="E1659" s="235"/>
      <c r="G1659" s="235"/>
      <c r="I1659" s="235"/>
      <c r="K1659" s="235"/>
      <c r="M1659" s="235"/>
      <c r="O1659" s="235"/>
      <c r="Q1659" s="235"/>
      <c r="S1659" s="235"/>
      <c r="U1659" s="235"/>
      <c r="W1659" s="235"/>
    </row>
    <row r="1660" spans="1:23" x14ac:dyDescent="0.35">
      <c r="A1660" s="235"/>
      <c r="C1660" s="235"/>
      <c r="E1660" s="235"/>
      <c r="G1660" s="235"/>
      <c r="I1660" s="235"/>
      <c r="K1660" s="235"/>
      <c r="M1660" s="235"/>
      <c r="O1660" s="235"/>
      <c r="Q1660" s="235"/>
      <c r="S1660" s="235"/>
      <c r="U1660" s="235"/>
      <c r="W1660" s="235"/>
    </row>
    <row r="1661" spans="1:23" x14ac:dyDescent="0.35">
      <c r="A1661" s="235"/>
      <c r="C1661" s="235"/>
      <c r="E1661" s="235"/>
      <c r="G1661" s="235"/>
      <c r="I1661" s="235"/>
      <c r="K1661" s="235"/>
      <c r="M1661" s="235"/>
      <c r="O1661" s="235"/>
      <c r="Q1661" s="235"/>
      <c r="S1661" s="235"/>
      <c r="U1661" s="235"/>
      <c r="W1661" s="235"/>
    </row>
    <row r="1662" spans="1:23" x14ac:dyDescent="0.35">
      <c r="A1662" s="235"/>
      <c r="C1662" s="235"/>
      <c r="E1662" s="235"/>
      <c r="G1662" s="235"/>
      <c r="I1662" s="235"/>
      <c r="K1662" s="235"/>
      <c r="M1662" s="235"/>
      <c r="O1662" s="235"/>
      <c r="Q1662" s="235"/>
      <c r="S1662" s="235"/>
      <c r="U1662" s="235"/>
      <c r="W1662" s="235"/>
    </row>
    <row r="1663" spans="1:23" x14ac:dyDescent="0.35">
      <c r="A1663" s="235"/>
      <c r="C1663" s="235"/>
      <c r="E1663" s="235"/>
      <c r="G1663" s="235"/>
      <c r="I1663" s="235"/>
      <c r="K1663" s="235"/>
      <c r="M1663" s="235"/>
      <c r="O1663" s="235"/>
      <c r="Q1663" s="235"/>
      <c r="S1663" s="235"/>
      <c r="U1663" s="235"/>
      <c r="W1663" s="235"/>
    </row>
    <row r="1664" spans="1:23" x14ac:dyDescent="0.35">
      <c r="A1664" s="235"/>
      <c r="C1664" s="235"/>
      <c r="E1664" s="235"/>
      <c r="G1664" s="235"/>
      <c r="I1664" s="235"/>
      <c r="K1664" s="235"/>
      <c r="M1664" s="235"/>
      <c r="O1664" s="235"/>
      <c r="Q1664" s="235"/>
      <c r="S1664" s="235"/>
      <c r="U1664" s="235"/>
      <c r="W1664" s="235"/>
    </row>
    <row r="1665" spans="1:23" x14ac:dyDescent="0.35">
      <c r="A1665" s="235"/>
      <c r="C1665" s="235"/>
      <c r="E1665" s="235"/>
      <c r="G1665" s="235"/>
      <c r="I1665" s="235"/>
      <c r="K1665" s="235"/>
      <c r="M1665" s="235"/>
      <c r="O1665" s="235"/>
      <c r="Q1665" s="235"/>
      <c r="S1665" s="235"/>
      <c r="U1665" s="235"/>
      <c r="W1665" s="235"/>
    </row>
    <row r="1666" spans="1:23" x14ac:dyDescent="0.35">
      <c r="A1666" s="235"/>
      <c r="C1666" s="235"/>
      <c r="E1666" s="235"/>
      <c r="G1666" s="235"/>
      <c r="I1666" s="235"/>
      <c r="K1666" s="235"/>
      <c r="M1666" s="235"/>
      <c r="O1666" s="235"/>
      <c r="Q1666" s="235"/>
      <c r="S1666" s="235"/>
      <c r="U1666" s="235"/>
      <c r="W1666" s="235"/>
    </row>
    <row r="1667" spans="1:23" x14ac:dyDescent="0.35">
      <c r="A1667" s="235"/>
      <c r="C1667" s="235"/>
      <c r="E1667" s="235"/>
      <c r="G1667" s="235"/>
      <c r="I1667" s="235"/>
      <c r="K1667" s="235"/>
      <c r="M1667" s="235"/>
      <c r="O1667" s="235"/>
      <c r="Q1667" s="235"/>
      <c r="S1667" s="235"/>
      <c r="U1667" s="235"/>
      <c r="W1667" s="235"/>
    </row>
    <row r="1668" spans="1:23" x14ac:dyDescent="0.35">
      <c r="A1668" s="235"/>
      <c r="C1668" s="235"/>
      <c r="E1668" s="235"/>
      <c r="G1668" s="235"/>
      <c r="I1668" s="235"/>
      <c r="K1668" s="235"/>
      <c r="M1668" s="235"/>
      <c r="O1668" s="235"/>
      <c r="Q1668" s="235"/>
      <c r="S1668" s="235"/>
      <c r="U1668" s="235"/>
      <c r="W1668" s="235"/>
    </row>
    <row r="1669" spans="1:23" x14ac:dyDescent="0.35">
      <c r="A1669" s="235"/>
      <c r="C1669" s="235"/>
      <c r="E1669" s="235"/>
      <c r="G1669" s="235"/>
      <c r="I1669" s="235"/>
      <c r="K1669" s="235"/>
      <c r="M1669" s="235"/>
      <c r="O1669" s="235"/>
      <c r="Q1669" s="235"/>
      <c r="S1669" s="235"/>
      <c r="U1669" s="235"/>
      <c r="W1669" s="235"/>
    </row>
    <row r="1670" spans="1:23" x14ac:dyDescent="0.35">
      <c r="A1670" s="235"/>
      <c r="C1670" s="235"/>
      <c r="E1670" s="235"/>
      <c r="G1670" s="235"/>
      <c r="I1670" s="235"/>
      <c r="K1670" s="235"/>
      <c r="M1670" s="235"/>
      <c r="O1670" s="235"/>
      <c r="Q1670" s="235"/>
      <c r="S1670" s="235"/>
      <c r="U1670" s="235"/>
      <c r="W1670" s="235"/>
    </row>
    <row r="1671" spans="1:23" x14ac:dyDescent="0.35">
      <c r="A1671" s="235"/>
      <c r="C1671" s="235"/>
      <c r="E1671" s="235"/>
      <c r="G1671" s="235"/>
      <c r="I1671" s="235"/>
      <c r="K1671" s="235"/>
      <c r="M1671" s="235"/>
      <c r="O1671" s="235"/>
      <c r="Q1671" s="235"/>
      <c r="S1671" s="235"/>
      <c r="U1671" s="235"/>
      <c r="W1671" s="235"/>
    </row>
    <row r="1672" spans="1:23" x14ac:dyDescent="0.35">
      <c r="A1672" s="235"/>
      <c r="C1672" s="235"/>
      <c r="E1672" s="235"/>
      <c r="G1672" s="235"/>
      <c r="I1672" s="235"/>
      <c r="K1672" s="235"/>
      <c r="M1672" s="235"/>
      <c r="O1672" s="235"/>
      <c r="Q1672" s="235"/>
      <c r="S1672" s="235"/>
      <c r="U1672" s="235"/>
      <c r="W1672" s="235"/>
    </row>
    <row r="1673" spans="1:23" x14ac:dyDescent="0.35">
      <c r="A1673" s="235"/>
      <c r="C1673" s="235"/>
      <c r="E1673" s="235"/>
      <c r="G1673" s="235"/>
      <c r="I1673" s="235"/>
      <c r="K1673" s="235"/>
      <c r="M1673" s="235"/>
      <c r="O1673" s="235"/>
      <c r="Q1673" s="235"/>
      <c r="S1673" s="235"/>
      <c r="U1673" s="235"/>
      <c r="W1673" s="235"/>
    </row>
    <row r="1674" spans="1:23" x14ac:dyDescent="0.35">
      <c r="A1674" s="235"/>
      <c r="C1674" s="235"/>
      <c r="E1674" s="235"/>
      <c r="G1674" s="235"/>
      <c r="I1674" s="235"/>
      <c r="K1674" s="235"/>
      <c r="M1674" s="235"/>
      <c r="O1674" s="235"/>
      <c r="Q1674" s="235"/>
      <c r="S1674" s="235"/>
      <c r="U1674" s="235"/>
      <c r="W1674" s="235"/>
    </row>
    <row r="1675" spans="1:23" x14ac:dyDescent="0.35">
      <c r="A1675" s="235"/>
      <c r="C1675" s="235"/>
      <c r="E1675" s="235"/>
      <c r="G1675" s="235"/>
      <c r="I1675" s="235"/>
      <c r="K1675" s="235"/>
      <c r="M1675" s="235"/>
      <c r="O1675" s="235"/>
      <c r="Q1675" s="235"/>
      <c r="S1675" s="235"/>
      <c r="U1675" s="235"/>
      <c r="W1675" s="235"/>
    </row>
    <row r="1676" spans="1:23" x14ac:dyDescent="0.35">
      <c r="A1676" s="235"/>
      <c r="C1676" s="235"/>
      <c r="E1676" s="235"/>
      <c r="G1676" s="235"/>
      <c r="I1676" s="235"/>
      <c r="K1676" s="235"/>
      <c r="M1676" s="235"/>
      <c r="O1676" s="235"/>
      <c r="Q1676" s="235"/>
      <c r="S1676" s="235"/>
      <c r="U1676" s="235"/>
      <c r="W1676" s="235"/>
    </row>
    <row r="1677" spans="1:23" x14ac:dyDescent="0.35">
      <c r="A1677" s="235"/>
      <c r="C1677" s="235"/>
      <c r="E1677" s="235"/>
      <c r="G1677" s="235"/>
      <c r="I1677" s="235"/>
      <c r="K1677" s="235"/>
      <c r="M1677" s="235"/>
      <c r="O1677" s="235"/>
      <c r="Q1677" s="235"/>
      <c r="S1677" s="235"/>
      <c r="U1677" s="235"/>
      <c r="W1677" s="235"/>
    </row>
    <row r="1678" spans="1:23" x14ac:dyDescent="0.35">
      <c r="A1678" s="235"/>
      <c r="C1678" s="235"/>
      <c r="E1678" s="235"/>
      <c r="G1678" s="235"/>
      <c r="I1678" s="235"/>
      <c r="K1678" s="235"/>
      <c r="M1678" s="235"/>
      <c r="O1678" s="235"/>
      <c r="Q1678" s="235"/>
      <c r="S1678" s="235"/>
      <c r="U1678" s="235"/>
      <c r="W1678" s="235"/>
    </row>
    <row r="1679" spans="1:23" x14ac:dyDescent="0.35">
      <c r="A1679" s="235"/>
      <c r="C1679" s="235"/>
      <c r="E1679" s="235"/>
      <c r="G1679" s="235"/>
      <c r="I1679" s="235"/>
      <c r="K1679" s="235"/>
      <c r="M1679" s="235"/>
      <c r="O1679" s="235"/>
      <c r="Q1679" s="235"/>
      <c r="S1679" s="235"/>
      <c r="U1679" s="235"/>
      <c r="W1679" s="235"/>
    </row>
    <row r="1680" spans="1:23" x14ac:dyDescent="0.35">
      <c r="A1680" s="235"/>
      <c r="C1680" s="235"/>
      <c r="E1680" s="235"/>
      <c r="G1680" s="235"/>
      <c r="I1680" s="235"/>
      <c r="K1680" s="235"/>
      <c r="M1680" s="235"/>
      <c r="O1680" s="235"/>
      <c r="Q1680" s="235"/>
      <c r="S1680" s="235"/>
      <c r="U1680" s="235"/>
      <c r="W1680" s="235"/>
    </row>
    <row r="1681" spans="1:23" x14ac:dyDescent="0.35">
      <c r="A1681" s="235"/>
      <c r="C1681" s="235"/>
      <c r="E1681" s="235"/>
      <c r="G1681" s="235"/>
      <c r="I1681" s="235"/>
      <c r="K1681" s="235"/>
      <c r="M1681" s="235"/>
      <c r="O1681" s="235"/>
      <c r="Q1681" s="235"/>
      <c r="S1681" s="235"/>
      <c r="U1681" s="235"/>
      <c r="W1681" s="235"/>
    </row>
    <row r="1682" spans="1:23" x14ac:dyDescent="0.35">
      <c r="A1682" s="235"/>
      <c r="C1682" s="235"/>
      <c r="E1682" s="235"/>
      <c r="G1682" s="235"/>
      <c r="I1682" s="235"/>
      <c r="K1682" s="235"/>
      <c r="M1682" s="235"/>
      <c r="O1682" s="235"/>
      <c r="Q1682" s="235"/>
      <c r="S1682" s="235"/>
      <c r="U1682" s="235"/>
      <c r="W1682" s="235"/>
    </row>
    <row r="1683" spans="1:23" x14ac:dyDescent="0.35">
      <c r="A1683" s="235"/>
      <c r="C1683" s="235"/>
      <c r="E1683" s="235"/>
      <c r="G1683" s="235"/>
      <c r="I1683" s="235"/>
      <c r="K1683" s="235"/>
      <c r="M1683" s="235"/>
      <c r="O1683" s="235"/>
      <c r="Q1683" s="235"/>
      <c r="S1683" s="235"/>
      <c r="U1683" s="235"/>
      <c r="W1683" s="235"/>
    </row>
    <row r="1684" spans="1:23" x14ac:dyDescent="0.35">
      <c r="A1684" s="235"/>
      <c r="C1684" s="235"/>
      <c r="E1684" s="235"/>
      <c r="G1684" s="235"/>
      <c r="I1684" s="235"/>
      <c r="K1684" s="235"/>
      <c r="M1684" s="235"/>
      <c r="O1684" s="235"/>
      <c r="Q1684" s="235"/>
      <c r="S1684" s="235"/>
      <c r="U1684" s="235"/>
      <c r="W1684" s="235"/>
    </row>
    <row r="1685" spans="1:23" x14ac:dyDescent="0.35">
      <c r="A1685" s="235"/>
      <c r="C1685" s="235"/>
      <c r="E1685" s="235"/>
      <c r="G1685" s="235"/>
      <c r="I1685" s="235"/>
      <c r="K1685" s="235"/>
      <c r="M1685" s="235"/>
      <c r="O1685" s="235"/>
      <c r="Q1685" s="235"/>
      <c r="S1685" s="235"/>
      <c r="U1685" s="235"/>
      <c r="W1685" s="235"/>
    </row>
    <row r="1686" spans="1:23" x14ac:dyDescent="0.35">
      <c r="A1686" s="235"/>
      <c r="C1686" s="235"/>
      <c r="E1686" s="235"/>
      <c r="G1686" s="235"/>
      <c r="I1686" s="235"/>
      <c r="K1686" s="235"/>
      <c r="M1686" s="235"/>
      <c r="O1686" s="235"/>
      <c r="Q1686" s="235"/>
      <c r="S1686" s="235"/>
      <c r="U1686" s="235"/>
      <c r="W1686" s="235"/>
    </row>
    <row r="1687" spans="1:23" x14ac:dyDescent="0.35">
      <c r="A1687" s="235"/>
      <c r="C1687" s="235"/>
      <c r="E1687" s="235"/>
      <c r="G1687" s="235"/>
      <c r="I1687" s="235"/>
      <c r="K1687" s="235"/>
      <c r="M1687" s="235"/>
      <c r="O1687" s="235"/>
      <c r="Q1687" s="235"/>
      <c r="S1687" s="235"/>
      <c r="U1687" s="235"/>
      <c r="W1687" s="235"/>
    </row>
    <row r="1688" spans="1:23" x14ac:dyDescent="0.35">
      <c r="A1688" s="235"/>
      <c r="C1688" s="235"/>
      <c r="E1688" s="235"/>
      <c r="G1688" s="235"/>
      <c r="I1688" s="235"/>
      <c r="K1688" s="235"/>
      <c r="M1688" s="235"/>
      <c r="O1688" s="235"/>
      <c r="Q1688" s="235"/>
      <c r="S1688" s="235"/>
      <c r="U1688" s="235"/>
      <c r="W1688" s="235"/>
    </row>
    <row r="1689" spans="1:23" x14ac:dyDescent="0.35">
      <c r="A1689" s="235"/>
      <c r="C1689" s="235"/>
      <c r="E1689" s="235"/>
      <c r="G1689" s="235"/>
      <c r="I1689" s="235"/>
      <c r="K1689" s="235"/>
      <c r="M1689" s="235"/>
      <c r="O1689" s="235"/>
      <c r="Q1689" s="235"/>
      <c r="S1689" s="235"/>
      <c r="U1689" s="235"/>
      <c r="W1689" s="235"/>
    </row>
    <row r="1690" spans="1:23" x14ac:dyDescent="0.35">
      <c r="A1690" s="235"/>
      <c r="C1690" s="235"/>
      <c r="E1690" s="235"/>
      <c r="G1690" s="235"/>
      <c r="I1690" s="235"/>
      <c r="K1690" s="235"/>
      <c r="M1690" s="235"/>
      <c r="O1690" s="235"/>
      <c r="Q1690" s="235"/>
      <c r="S1690" s="235"/>
      <c r="U1690" s="235"/>
      <c r="W1690" s="235"/>
    </row>
    <row r="1691" spans="1:23" x14ac:dyDescent="0.35">
      <c r="A1691" s="235"/>
      <c r="C1691" s="235"/>
      <c r="E1691" s="235"/>
      <c r="G1691" s="235"/>
      <c r="I1691" s="235"/>
      <c r="K1691" s="235"/>
      <c r="M1691" s="235"/>
      <c r="O1691" s="235"/>
      <c r="Q1691" s="235"/>
      <c r="S1691" s="235"/>
      <c r="U1691" s="235"/>
      <c r="W1691" s="235"/>
    </row>
    <row r="1692" spans="1:23" x14ac:dyDescent="0.35">
      <c r="A1692" s="235"/>
      <c r="C1692" s="235"/>
      <c r="E1692" s="235"/>
      <c r="G1692" s="235"/>
      <c r="I1692" s="235"/>
      <c r="K1692" s="235"/>
      <c r="M1692" s="235"/>
      <c r="O1692" s="235"/>
      <c r="Q1692" s="235"/>
      <c r="S1692" s="235"/>
      <c r="U1692" s="235"/>
      <c r="W1692" s="235"/>
    </row>
    <row r="1693" spans="1:23" x14ac:dyDescent="0.35">
      <c r="A1693" s="235"/>
      <c r="C1693" s="235"/>
      <c r="E1693" s="235"/>
      <c r="G1693" s="235"/>
      <c r="I1693" s="235"/>
      <c r="K1693" s="235"/>
      <c r="M1693" s="235"/>
      <c r="O1693" s="235"/>
      <c r="Q1693" s="235"/>
      <c r="S1693" s="235"/>
      <c r="U1693" s="235"/>
      <c r="W1693" s="235"/>
    </row>
    <row r="1694" spans="1:23" x14ac:dyDescent="0.35">
      <c r="A1694" s="235"/>
      <c r="C1694" s="235"/>
      <c r="E1694" s="235"/>
      <c r="G1694" s="235"/>
      <c r="I1694" s="235"/>
      <c r="K1694" s="235"/>
      <c r="M1694" s="235"/>
      <c r="O1694" s="235"/>
      <c r="Q1694" s="235"/>
      <c r="S1694" s="235"/>
      <c r="U1694" s="235"/>
      <c r="W1694" s="235"/>
    </row>
    <row r="1695" spans="1:23" x14ac:dyDescent="0.35">
      <c r="A1695" s="235"/>
      <c r="C1695" s="235"/>
      <c r="E1695" s="235"/>
      <c r="G1695" s="235"/>
      <c r="I1695" s="235"/>
      <c r="K1695" s="235"/>
      <c r="M1695" s="235"/>
      <c r="O1695" s="235"/>
      <c r="Q1695" s="235"/>
      <c r="S1695" s="235"/>
      <c r="U1695" s="235"/>
      <c r="W1695" s="235"/>
    </row>
    <row r="1696" spans="1:23" x14ac:dyDescent="0.35">
      <c r="A1696" s="235"/>
      <c r="C1696" s="235"/>
      <c r="E1696" s="235"/>
      <c r="G1696" s="235"/>
      <c r="I1696" s="235"/>
      <c r="K1696" s="235"/>
      <c r="M1696" s="235"/>
      <c r="O1696" s="235"/>
      <c r="Q1696" s="235"/>
      <c r="S1696" s="235"/>
      <c r="U1696" s="235"/>
      <c r="W1696" s="235"/>
    </row>
    <row r="1697" spans="1:23" x14ac:dyDescent="0.35">
      <c r="A1697" s="235"/>
      <c r="C1697" s="235"/>
      <c r="E1697" s="235"/>
      <c r="G1697" s="235"/>
      <c r="I1697" s="235"/>
      <c r="K1697" s="235"/>
      <c r="M1697" s="235"/>
      <c r="O1697" s="235"/>
      <c r="Q1697" s="235"/>
      <c r="S1697" s="235"/>
      <c r="U1697" s="235"/>
      <c r="W1697" s="235"/>
    </row>
    <row r="1698" spans="1:23" x14ac:dyDescent="0.35">
      <c r="A1698" s="235"/>
      <c r="C1698" s="235"/>
      <c r="E1698" s="235"/>
      <c r="G1698" s="235"/>
      <c r="I1698" s="235"/>
      <c r="K1698" s="235"/>
      <c r="M1698" s="235"/>
      <c r="O1698" s="235"/>
      <c r="Q1698" s="235"/>
      <c r="S1698" s="235"/>
      <c r="U1698" s="235"/>
      <c r="W1698" s="235"/>
    </row>
    <row r="1699" spans="1:23" x14ac:dyDescent="0.35">
      <c r="A1699" s="235"/>
      <c r="C1699" s="235"/>
      <c r="E1699" s="235"/>
      <c r="G1699" s="235"/>
      <c r="I1699" s="235"/>
      <c r="K1699" s="235"/>
      <c r="M1699" s="235"/>
      <c r="O1699" s="235"/>
      <c r="Q1699" s="235"/>
      <c r="S1699" s="235"/>
      <c r="U1699" s="235"/>
      <c r="W1699" s="235"/>
    </row>
    <row r="1700" spans="1:23" x14ac:dyDescent="0.35">
      <c r="A1700" s="235"/>
      <c r="C1700" s="235"/>
      <c r="E1700" s="235"/>
      <c r="G1700" s="235"/>
      <c r="I1700" s="235"/>
      <c r="K1700" s="235"/>
      <c r="M1700" s="235"/>
      <c r="O1700" s="235"/>
      <c r="Q1700" s="235"/>
      <c r="S1700" s="235"/>
      <c r="U1700" s="235"/>
      <c r="W1700" s="235"/>
    </row>
    <row r="1701" spans="1:23" x14ac:dyDescent="0.35">
      <c r="A1701" s="235"/>
      <c r="C1701" s="235"/>
      <c r="E1701" s="235"/>
      <c r="G1701" s="235"/>
      <c r="I1701" s="235"/>
      <c r="K1701" s="235"/>
      <c r="M1701" s="235"/>
      <c r="O1701" s="235"/>
      <c r="Q1701" s="235"/>
      <c r="S1701" s="235"/>
      <c r="U1701" s="235"/>
      <c r="W1701" s="235"/>
    </row>
    <row r="1702" spans="1:23" x14ac:dyDescent="0.35">
      <c r="A1702" s="235"/>
      <c r="C1702" s="235"/>
      <c r="E1702" s="235"/>
      <c r="G1702" s="235"/>
      <c r="I1702" s="235"/>
      <c r="K1702" s="235"/>
      <c r="M1702" s="235"/>
      <c r="O1702" s="235"/>
      <c r="Q1702" s="235"/>
      <c r="S1702" s="235"/>
      <c r="U1702" s="235"/>
      <c r="W1702" s="235"/>
    </row>
    <row r="1703" spans="1:23" x14ac:dyDescent="0.35">
      <c r="A1703" s="235"/>
      <c r="C1703" s="235"/>
      <c r="E1703" s="235"/>
      <c r="G1703" s="235"/>
      <c r="I1703" s="235"/>
      <c r="K1703" s="235"/>
      <c r="M1703" s="235"/>
      <c r="O1703" s="235"/>
      <c r="Q1703" s="235"/>
      <c r="S1703" s="235"/>
      <c r="U1703" s="235"/>
      <c r="W1703" s="235"/>
    </row>
    <row r="1704" spans="1:23" x14ac:dyDescent="0.35">
      <c r="A1704" s="235"/>
      <c r="C1704" s="235"/>
      <c r="E1704" s="235"/>
      <c r="G1704" s="235"/>
      <c r="I1704" s="235"/>
      <c r="K1704" s="235"/>
      <c r="M1704" s="235"/>
      <c r="O1704" s="235"/>
      <c r="Q1704" s="235"/>
      <c r="S1704" s="235"/>
      <c r="U1704" s="235"/>
      <c r="W1704" s="235"/>
    </row>
    <row r="1705" spans="1:23" x14ac:dyDescent="0.35">
      <c r="A1705" s="235"/>
      <c r="C1705" s="235"/>
      <c r="E1705" s="235"/>
      <c r="G1705" s="235"/>
      <c r="I1705" s="235"/>
      <c r="K1705" s="235"/>
      <c r="M1705" s="235"/>
      <c r="O1705" s="235"/>
      <c r="Q1705" s="235"/>
      <c r="S1705" s="235"/>
      <c r="U1705" s="235"/>
      <c r="W1705" s="235"/>
    </row>
    <row r="1706" spans="1:23" x14ac:dyDescent="0.35">
      <c r="A1706" s="235"/>
      <c r="C1706" s="235"/>
      <c r="E1706" s="235"/>
      <c r="G1706" s="235"/>
      <c r="I1706" s="235"/>
      <c r="K1706" s="235"/>
      <c r="M1706" s="235"/>
      <c r="O1706" s="235"/>
      <c r="Q1706" s="235"/>
      <c r="S1706" s="235"/>
      <c r="U1706" s="235"/>
      <c r="W1706" s="235"/>
    </row>
    <row r="1707" spans="1:23" x14ac:dyDescent="0.35">
      <c r="A1707" s="235"/>
      <c r="C1707" s="235"/>
      <c r="E1707" s="235"/>
      <c r="G1707" s="235"/>
      <c r="I1707" s="235"/>
      <c r="K1707" s="235"/>
      <c r="M1707" s="235"/>
      <c r="O1707" s="235"/>
      <c r="Q1707" s="235"/>
      <c r="S1707" s="235"/>
      <c r="U1707" s="235"/>
      <c r="W1707" s="235"/>
    </row>
    <row r="1708" spans="1:23" x14ac:dyDescent="0.35">
      <c r="A1708" s="235"/>
      <c r="C1708" s="235"/>
      <c r="E1708" s="235"/>
      <c r="G1708" s="235"/>
      <c r="I1708" s="235"/>
      <c r="K1708" s="235"/>
      <c r="M1708" s="235"/>
      <c r="O1708" s="235"/>
      <c r="Q1708" s="235"/>
      <c r="S1708" s="235"/>
      <c r="U1708" s="235"/>
      <c r="W1708" s="235"/>
    </row>
    <row r="1709" spans="1:23" x14ac:dyDescent="0.35">
      <c r="A1709" s="235"/>
      <c r="C1709" s="235"/>
      <c r="E1709" s="235"/>
      <c r="G1709" s="235"/>
      <c r="I1709" s="235"/>
      <c r="K1709" s="235"/>
      <c r="M1709" s="235"/>
      <c r="O1709" s="235"/>
      <c r="Q1709" s="235"/>
      <c r="S1709" s="235"/>
      <c r="U1709" s="235"/>
      <c r="W1709" s="235"/>
    </row>
    <row r="1710" spans="1:23" x14ac:dyDescent="0.35">
      <c r="A1710" s="235"/>
      <c r="C1710" s="235"/>
      <c r="E1710" s="235"/>
      <c r="G1710" s="235"/>
      <c r="I1710" s="235"/>
      <c r="K1710" s="235"/>
      <c r="M1710" s="235"/>
      <c r="O1710" s="235"/>
      <c r="Q1710" s="235"/>
      <c r="S1710" s="235"/>
      <c r="U1710" s="235"/>
      <c r="W1710" s="235"/>
    </row>
    <row r="1711" spans="1:23" x14ac:dyDescent="0.35">
      <c r="A1711" s="235"/>
      <c r="C1711" s="235"/>
      <c r="E1711" s="235"/>
      <c r="G1711" s="235"/>
      <c r="I1711" s="235"/>
      <c r="K1711" s="235"/>
      <c r="M1711" s="235"/>
      <c r="O1711" s="235"/>
      <c r="Q1711" s="235"/>
      <c r="S1711" s="235"/>
      <c r="U1711" s="235"/>
      <c r="W1711" s="235"/>
    </row>
    <row r="1712" spans="1:23" x14ac:dyDescent="0.35">
      <c r="A1712" s="235"/>
      <c r="C1712" s="235"/>
      <c r="E1712" s="235"/>
      <c r="G1712" s="235"/>
      <c r="I1712" s="235"/>
      <c r="K1712" s="235"/>
      <c r="M1712" s="235"/>
      <c r="O1712" s="235"/>
      <c r="Q1712" s="235"/>
      <c r="S1712" s="235"/>
      <c r="U1712" s="235"/>
      <c r="W1712" s="235"/>
    </row>
    <row r="1713" spans="1:23" x14ac:dyDescent="0.35">
      <c r="A1713" s="235"/>
      <c r="C1713" s="235"/>
      <c r="E1713" s="235"/>
      <c r="G1713" s="235"/>
      <c r="I1713" s="235"/>
      <c r="K1713" s="235"/>
      <c r="M1713" s="235"/>
      <c r="O1713" s="235"/>
      <c r="Q1713" s="235"/>
      <c r="S1713" s="235"/>
      <c r="U1713" s="235"/>
      <c r="W1713" s="235"/>
    </row>
    <row r="1714" spans="1:23" x14ac:dyDescent="0.35">
      <c r="A1714" s="235"/>
      <c r="C1714" s="235"/>
      <c r="E1714" s="235"/>
      <c r="G1714" s="235"/>
      <c r="I1714" s="235"/>
      <c r="K1714" s="235"/>
      <c r="M1714" s="235"/>
      <c r="O1714" s="235"/>
      <c r="Q1714" s="235"/>
      <c r="S1714" s="235"/>
      <c r="U1714" s="235"/>
      <c r="W1714" s="235"/>
    </row>
    <row r="1715" spans="1:23" x14ac:dyDescent="0.35">
      <c r="A1715" s="235"/>
      <c r="C1715" s="235"/>
      <c r="E1715" s="235"/>
      <c r="G1715" s="235"/>
      <c r="I1715" s="235"/>
      <c r="K1715" s="235"/>
      <c r="M1715" s="235"/>
      <c r="O1715" s="235"/>
      <c r="Q1715" s="235"/>
      <c r="S1715" s="235"/>
      <c r="U1715" s="235"/>
      <c r="W1715" s="235"/>
    </row>
    <row r="1716" spans="1:23" x14ac:dyDescent="0.35">
      <c r="A1716" s="235"/>
      <c r="C1716" s="235"/>
      <c r="E1716" s="235"/>
      <c r="G1716" s="235"/>
      <c r="I1716" s="235"/>
      <c r="K1716" s="235"/>
      <c r="M1716" s="235"/>
      <c r="O1716" s="235"/>
      <c r="Q1716" s="235"/>
      <c r="S1716" s="235"/>
      <c r="U1716" s="235"/>
      <c r="W1716" s="235"/>
    </row>
    <row r="1717" spans="1:23" x14ac:dyDescent="0.35">
      <c r="A1717" s="235"/>
      <c r="C1717" s="235"/>
      <c r="E1717" s="235"/>
      <c r="G1717" s="235"/>
      <c r="I1717" s="235"/>
      <c r="K1717" s="235"/>
      <c r="M1717" s="235"/>
      <c r="O1717" s="235"/>
      <c r="Q1717" s="235"/>
      <c r="S1717" s="235"/>
      <c r="U1717" s="235"/>
      <c r="W1717" s="235"/>
    </row>
    <row r="1718" spans="1:23" x14ac:dyDescent="0.35">
      <c r="A1718" s="235"/>
      <c r="C1718" s="235"/>
      <c r="E1718" s="235"/>
      <c r="G1718" s="235"/>
      <c r="I1718" s="235"/>
      <c r="K1718" s="235"/>
      <c r="M1718" s="235"/>
      <c r="O1718" s="235"/>
      <c r="Q1718" s="235"/>
      <c r="S1718" s="235"/>
      <c r="U1718" s="235"/>
      <c r="W1718" s="235"/>
    </row>
    <row r="1719" spans="1:23" x14ac:dyDescent="0.35">
      <c r="A1719" s="235"/>
      <c r="C1719" s="235"/>
      <c r="E1719" s="235"/>
      <c r="G1719" s="235"/>
      <c r="I1719" s="235"/>
      <c r="K1719" s="235"/>
      <c r="M1719" s="235"/>
      <c r="O1719" s="235"/>
      <c r="Q1719" s="235"/>
      <c r="S1719" s="235"/>
      <c r="U1719" s="235"/>
      <c r="W1719" s="235"/>
    </row>
    <row r="1720" spans="1:23" x14ac:dyDescent="0.35">
      <c r="A1720" s="235"/>
      <c r="C1720" s="235"/>
      <c r="E1720" s="235"/>
      <c r="G1720" s="235"/>
      <c r="I1720" s="235"/>
      <c r="K1720" s="235"/>
      <c r="M1720" s="235"/>
      <c r="O1720" s="235"/>
      <c r="Q1720" s="235"/>
      <c r="S1720" s="235"/>
      <c r="U1720" s="235"/>
      <c r="W1720" s="235"/>
    </row>
    <row r="1721" spans="1:23" x14ac:dyDescent="0.35">
      <c r="A1721" s="235"/>
      <c r="C1721" s="235"/>
      <c r="E1721" s="235"/>
      <c r="G1721" s="235"/>
      <c r="I1721" s="235"/>
      <c r="K1721" s="235"/>
      <c r="M1721" s="235"/>
      <c r="O1721" s="235"/>
      <c r="Q1721" s="235"/>
      <c r="S1721" s="235"/>
      <c r="U1721" s="235"/>
      <c r="W1721" s="235"/>
    </row>
    <row r="1722" spans="1:23" x14ac:dyDescent="0.35">
      <c r="A1722" s="235"/>
      <c r="C1722" s="235"/>
      <c r="E1722" s="235"/>
      <c r="G1722" s="235"/>
      <c r="I1722" s="235"/>
      <c r="K1722" s="235"/>
      <c r="M1722" s="235"/>
      <c r="O1722" s="235"/>
      <c r="Q1722" s="235"/>
      <c r="S1722" s="235"/>
      <c r="U1722" s="235"/>
      <c r="W1722" s="235"/>
    </row>
    <row r="1723" spans="1:23" x14ac:dyDescent="0.35">
      <c r="A1723" s="235"/>
      <c r="C1723" s="235"/>
      <c r="E1723" s="235"/>
      <c r="G1723" s="235"/>
      <c r="I1723" s="235"/>
      <c r="K1723" s="235"/>
      <c r="M1723" s="235"/>
      <c r="O1723" s="235"/>
      <c r="Q1723" s="235"/>
      <c r="S1723" s="235"/>
      <c r="U1723" s="235"/>
      <c r="W1723" s="235"/>
    </row>
    <row r="1724" spans="1:23" x14ac:dyDescent="0.35">
      <c r="A1724" s="235"/>
      <c r="C1724" s="235"/>
      <c r="E1724" s="235"/>
      <c r="G1724" s="235"/>
      <c r="I1724" s="235"/>
      <c r="K1724" s="235"/>
      <c r="M1724" s="235"/>
      <c r="O1724" s="235"/>
      <c r="Q1724" s="235"/>
      <c r="S1724" s="235"/>
      <c r="U1724" s="235"/>
      <c r="W1724" s="235"/>
    </row>
    <row r="1725" spans="1:23" x14ac:dyDescent="0.35">
      <c r="A1725" s="235"/>
      <c r="C1725" s="235"/>
      <c r="E1725" s="235"/>
      <c r="G1725" s="235"/>
      <c r="I1725" s="235"/>
      <c r="K1725" s="235"/>
      <c r="M1725" s="235"/>
      <c r="O1725" s="235"/>
      <c r="Q1725" s="235"/>
      <c r="S1725" s="235"/>
      <c r="U1725" s="235"/>
      <c r="W1725" s="235"/>
    </row>
    <row r="1726" spans="1:23" x14ac:dyDescent="0.35">
      <c r="A1726" s="235"/>
      <c r="C1726" s="235"/>
      <c r="E1726" s="235"/>
      <c r="G1726" s="235"/>
      <c r="I1726" s="235"/>
      <c r="K1726" s="235"/>
      <c r="M1726" s="235"/>
      <c r="O1726" s="235"/>
      <c r="Q1726" s="235"/>
      <c r="S1726" s="235"/>
      <c r="U1726" s="235"/>
      <c r="W1726" s="235"/>
    </row>
    <row r="1727" spans="1:23" x14ac:dyDescent="0.35">
      <c r="A1727" s="235"/>
      <c r="C1727" s="235"/>
      <c r="E1727" s="235"/>
      <c r="G1727" s="235"/>
      <c r="I1727" s="235"/>
      <c r="K1727" s="235"/>
      <c r="M1727" s="235"/>
      <c r="O1727" s="235"/>
      <c r="Q1727" s="235"/>
      <c r="S1727" s="235"/>
      <c r="U1727" s="235"/>
      <c r="W1727" s="235"/>
    </row>
    <row r="1728" spans="1:23" x14ac:dyDescent="0.35">
      <c r="A1728" s="235"/>
      <c r="C1728" s="235"/>
      <c r="E1728" s="235"/>
      <c r="G1728" s="235"/>
      <c r="I1728" s="235"/>
      <c r="K1728" s="235"/>
      <c r="M1728" s="235"/>
      <c r="O1728" s="235"/>
      <c r="Q1728" s="235"/>
      <c r="S1728" s="235"/>
      <c r="U1728" s="235"/>
      <c r="W1728" s="235"/>
    </row>
    <row r="1729" spans="1:23" x14ac:dyDescent="0.35">
      <c r="A1729" s="235"/>
      <c r="C1729" s="235"/>
      <c r="E1729" s="235"/>
      <c r="G1729" s="235"/>
      <c r="I1729" s="235"/>
      <c r="K1729" s="235"/>
      <c r="M1729" s="235"/>
      <c r="O1729" s="235"/>
      <c r="Q1729" s="235"/>
      <c r="S1729" s="235"/>
      <c r="U1729" s="235"/>
      <c r="W1729" s="235"/>
    </row>
    <row r="1730" spans="1:23" x14ac:dyDescent="0.35">
      <c r="A1730" s="235"/>
      <c r="C1730" s="235"/>
      <c r="E1730" s="235"/>
      <c r="G1730" s="235"/>
      <c r="I1730" s="235"/>
      <c r="K1730" s="235"/>
      <c r="M1730" s="235"/>
      <c r="O1730" s="235"/>
      <c r="Q1730" s="235"/>
      <c r="S1730" s="235"/>
      <c r="U1730" s="235"/>
      <c r="W1730" s="235"/>
    </row>
    <row r="1731" spans="1:23" x14ac:dyDescent="0.35">
      <c r="A1731" s="235"/>
      <c r="C1731" s="235"/>
      <c r="E1731" s="235"/>
      <c r="G1731" s="235"/>
      <c r="I1731" s="235"/>
      <c r="K1731" s="235"/>
      <c r="M1731" s="235"/>
      <c r="O1731" s="235"/>
      <c r="Q1731" s="235"/>
      <c r="S1731" s="235"/>
      <c r="U1731" s="235"/>
      <c r="W1731" s="235"/>
    </row>
    <row r="1732" spans="1:23" x14ac:dyDescent="0.35">
      <c r="A1732" s="235"/>
      <c r="C1732" s="235"/>
      <c r="E1732" s="235"/>
      <c r="G1732" s="235"/>
      <c r="I1732" s="235"/>
      <c r="K1732" s="235"/>
      <c r="M1732" s="235"/>
      <c r="O1732" s="235"/>
      <c r="Q1732" s="235"/>
      <c r="S1732" s="235"/>
      <c r="U1732" s="235"/>
      <c r="W1732" s="235"/>
    </row>
    <row r="1733" spans="1:23" x14ac:dyDescent="0.35">
      <c r="A1733" s="235"/>
      <c r="C1733" s="235"/>
      <c r="E1733" s="235"/>
      <c r="G1733" s="235"/>
      <c r="I1733" s="235"/>
      <c r="K1733" s="235"/>
      <c r="M1733" s="235"/>
      <c r="O1733" s="235"/>
      <c r="Q1733" s="235"/>
      <c r="S1733" s="235"/>
      <c r="U1733" s="235"/>
      <c r="W1733" s="235"/>
    </row>
    <row r="1734" spans="1:23" x14ac:dyDescent="0.35">
      <c r="A1734" s="235"/>
      <c r="C1734" s="235"/>
      <c r="E1734" s="235"/>
      <c r="G1734" s="235"/>
      <c r="I1734" s="235"/>
      <c r="K1734" s="235"/>
      <c r="M1734" s="235"/>
      <c r="O1734" s="235"/>
      <c r="Q1734" s="235"/>
      <c r="S1734" s="235"/>
      <c r="U1734" s="235"/>
      <c r="W1734" s="235"/>
    </row>
    <row r="1735" spans="1:23" x14ac:dyDescent="0.35">
      <c r="A1735" s="235"/>
      <c r="C1735" s="235"/>
      <c r="E1735" s="235"/>
      <c r="G1735" s="235"/>
      <c r="I1735" s="235"/>
      <c r="K1735" s="235"/>
      <c r="M1735" s="235"/>
      <c r="O1735" s="235"/>
      <c r="Q1735" s="235"/>
      <c r="S1735" s="235"/>
      <c r="U1735" s="235"/>
      <c r="W1735" s="235"/>
    </row>
    <row r="1736" spans="1:23" x14ac:dyDescent="0.35">
      <c r="A1736" s="235"/>
      <c r="C1736" s="235"/>
      <c r="E1736" s="235"/>
      <c r="G1736" s="235"/>
      <c r="I1736" s="235"/>
      <c r="K1736" s="235"/>
      <c r="M1736" s="235"/>
      <c r="O1736" s="235"/>
      <c r="Q1736" s="235"/>
      <c r="S1736" s="235"/>
      <c r="U1736" s="235"/>
      <c r="W1736" s="235"/>
    </row>
    <row r="1737" spans="1:23" x14ac:dyDescent="0.35">
      <c r="A1737" s="235"/>
      <c r="C1737" s="235"/>
      <c r="E1737" s="235"/>
      <c r="G1737" s="235"/>
      <c r="I1737" s="235"/>
      <c r="K1737" s="235"/>
      <c r="M1737" s="235"/>
      <c r="O1737" s="235"/>
      <c r="Q1737" s="235"/>
      <c r="S1737" s="235"/>
      <c r="U1737" s="235"/>
      <c r="W1737" s="235"/>
    </row>
    <row r="1738" spans="1:23" x14ac:dyDescent="0.35">
      <c r="A1738" s="235"/>
      <c r="C1738" s="235"/>
      <c r="E1738" s="235"/>
      <c r="G1738" s="235"/>
      <c r="I1738" s="235"/>
      <c r="K1738" s="235"/>
      <c r="M1738" s="235"/>
      <c r="O1738" s="235"/>
      <c r="Q1738" s="235"/>
      <c r="S1738" s="235"/>
      <c r="U1738" s="235"/>
      <c r="W1738" s="235"/>
    </row>
    <row r="1739" spans="1:23" x14ac:dyDescent="0.35">
      <c r="A1739" s="235"/>
      <c r="C1739" s="235"/>
      <c r="E1739" s="235"/>
      <c r="G1739" s="235"/>
      <c r="I1739" s="235"/>
      <c r="K1739" s="235"/>
      <c r="M1739" s="235"/>
      <c r="O1739" s="235"/>
      <c r="Q1739" s="235"/>
      <c r="S1739" s="235"/>
      <c r="U1739" s="235"/>
      <c r="W1739" s="235"/>
    </row>
    <row r="1740" spans="1:23" x14ac:dyDescent="0.35">
      <c r="A1740" s="235"/>
      <c r="C1740" s="235"/>
      <c r="E1740" s="235"/>
      <c r="G1740" s="235"/>
      <c r="I1740" s="235"/>
      <c r="K1740" s="235"/>
      <c r="M1740" s="235"/>
      <c r="O1740" s="235"/>
      <c r="Q1740" s="235"/>
      <c r="S1740" s="235"/>
      <c r="U1740" s="235"/>
      <c r="W1740" s="235"/>
    </row>
    <row r="1741" spans="1:23" x14ac:dyDescent="0.35">
      <c r="A1741" s="235"/>
      <c r="C1741" s="235"/>
      <c r="E1741" s="235"/>
      <c r="G1741" s="235"/>
      <c r="I1741" s="235"/>
      <c r="K1741" s="235"/>
      <c r="M1741" s="235"/>
      <c r="O1741" s="235"/>
      <c r="Q1741" s="235"/>
      <c r="S1741" s="235"/>
      <c r="U1741" s="235"/>
      <c r="W1741" s="235"/>
    </row>
    <row r="1742" spans="1:23" x14ac:dyDescent="0.35">
      <c r="A1742" s="235"/>
      <c r="C1742" s="235"/>
      <c r="E1742" s="235"/>
      <c r="G1742" s="235"/>
      <c r="I1742" s="235"/>
      <c r="K1742" s="235"/>
      <c r="M1742" s="235"/>
      <c r="O1742" s="235"/>
      <c r="Q1742" s="235"/>
      <c r="S1742" s="235"/>
      <c r="U1742" s="235"/>
      <c r="W1742" s="235"/>
    </row>
    <row r="1743" spans="1:23" x14ac:dyDescent="0.35">
      <c r="A1743" s="235"/>
      <c r="C1743" s="235"/>
      <c r="E1743" s="235"/>
      <c r="G1743" s="235"/>
      <c r="I1743" s="235"/>
      <c r="K1743" s="235"/>
      <c r="M1743" s="235"/>
      <c r="O1743" s="235"/>
      <c r="Q1743" s="235"/>
      <c r="S1743" s="235"/>
      <c r="U1743" s="235"/>
      <c r="W1743" s="235"/>
    </row>
    <row r="1744" spans="1:23" x14ac:dyDescent="0.35">
      <c r="A1744" s="235"/>
      <c r="C1744" s="235"/>
      <c r="E1744" s="235"/>
      <c r="G1744" s="235"/>
      <c r="I1744" s="235"/>
      <c r="K1744" s="235"/>
      <c r="M1744" s="235"/>
      <c r="O1744" s="235"/>
      <c r="Q1744" s="235"/>
      <c r="S1744" s="235"/>
      <c r="U1744" s="235"/>
      <c r="W1744" s="235"/>
    </row>
    <row r="1745" spans="1:23" x14ac:dyDescent="0.35">
      <c r="A1745" s="235"/>
      <c r="C1745" s="235"/>
      <c r="E1745" s="235"/>
      <c r="G1745" s="235"/>
      <c r="I1745" s="235"/>
      <c r="K1745" s="235"/>
      <c r="M1745" s="235"/>
      <c r="O1745" s="235"/>
      <c r="Q1745" s="235"/>
      <c r="S1745" s="235"/>
      <c r="U1745" s="235"/>
      <c r="W1745" s="235"/>
    </row>
    <row r="1746" spans="1:23" x14ac:dyDescent="0.35">
      <c r="A1746" s="235"/>
      <c r="C1746" s="235"/>
      <c r="E1746" s="235"/>
      <c r="G1746" s="235"/>
      <c r="I1746" s="235"/>
      <c r="K1746" s="235"/>
      <c r="M1746" s="235"/>
      <c r="O1746" s="235"/>
      <c r="Q1746" s="235"/>
      <c r="S1746" s="235"/>
      <c r="U1746" s="235"/>
      <c r="W1746" s="235"/>
    </row>
    <row r="1747" spans="1:23" x14ac:dyDescent="0.35">
      <c r="A1747" s="235"/>
      <c r="C1747" s="235"/>
      <c r="E1747" s="235"/>
      <c r="G1747" s="235"/>
      <c r="I1747" s="235"/>
      <c r="K1747" s="235"/>
      <c r="M1747" s="235"/>
      <c r="O1747" s="235"/>
      <c r="Q1747" s="235"/>
      <c r="S1747" s="235"/>
      <c r="U1747" s="235"/>
      <c r="W1747" s="235"/>
    </row>
    <row r="1748" spans="1:23" x14ac:dyDescent="0.35">
      <c r="A1748" s="235"/>
      <c r="C1748" s="235"/>
      <c r="E1748" s="235"/>
      <c r="G1748" s="235"/>
      <c r="I1748" s="235"/>
      <c r="K1748" s="235"/>
      <c r="M1748" s="235"/>
      <c r="O1748" s="235"/>
      <c r="Q1748" s="235"/>
      <c r="S1748" s="235"/>
      <c r="U1748" s="235"/>
      <c r="W1748" s="235"/>
    </row>
    <row r="1749" spans="1:23" x14ac:dyDescent="0.35">
      <c r="A1749" s="235"/>
      <c r="C1749" s="235"/>
      <c r="E1749" s="235"/>
      <c r="G1749" s="235"/>
      <c r="I1749" s="235"/>
      <c r="K1749" s="235"/>
      <c r="M1749" s="235"/>
      <c r="O1749" s="235"/>
      <c r="Q1749" s="235"/>
      <c r="S1749" s="235"/>
      <c r="U1749" s="235"/>
      <c r="W1749" s="235"/>
    </row>
    <row r="1750" spans="1:23" x14ac:dyDescent="0.35">
      <c r="A1750" s="235"/>
      <c r="C1750" s="235"/>
      <c r="E1750" s="235"/>
      <c r="G1750" s="235"/>
      <c r="I1750" s="235"/>
      <c r="K1750" s="235"/>
      <c r="M1750" s="235"/>
      <c r="O1750" s="235"/>
      <c r="Q1750" s="235"/>
      <c r="S1750" s="235"/>
      <c r="U1750" s="235"/>
      <c r="W1750" s="235"/>
    </row>
    <row r="1751" spans="1:23" x14ac:dyDescent="0.35">
      <c r="A1751" s="235"/>
      <c r="C1751" s="235"/>
      <c r="E1751" s="235"/>
      <c r="G1751" s="235"/>
      <c r="I1751" s="235"/>
      <c r="K1751" s="235"/>
      <c r="M1751" s="235"/>
      <c r="O1751" s="235"/>
      <c r="Q1751" s="235"/>
      <c r="S1751" s="235"/>
      <c r="U1751" s="235"/>
      <c r="W1751" s="235"/>
    </row>
    <row r="1752" spans="1:23" x14ac:dyDescent="0.35">
      <c r="A1752" s="235"/>
      <c r="C1752" s="235"/>
      <c r="E1752" s="235"/>
      <c r="G1752" s="235"/>
      <c r="I1752" s="235"/>
      <c r="K1752" s="235"/>
      <c r="M1752" s="235"/>
      <c r="O1752" s="235"/>
      <c r="Q1752" s="235"/>
      <c r="S1752" s="235"/>
      <c r="U1752" s="235"/>
      <c r="W1752" s="235"/>
    </row>
    <row r="1753" spans="1:23" x14ac:dyDescent="0.35">
      <c r="A1753" s="235"/>
      <c r="C1753" s="235"/>
      <c r="E1753" s="235"/>
      <c r="G1753" s="235"/>
      <c r="I1753" s="235"/>
      <c r="K1753" s="235"/>
      <c r="M1753" s="235"/>
      <c r="O1753" s="235"/>
      <c r="Q1753" s="235"/>
      <c r="S1753" s="235"/>
      <c r="U1753" s="235"/>
      <c r="W1753" s="235"/>
    </row>
    <row r="1754" spans="1:23" x14ac:dyDescent="0.35">
      <c r="A1754" s="235"/>
      <c r="C1754" s="235"/>
      <c r="E1754" s="235"/>
      <c r="G1754" s="235"/>
      <c r="I1754" s="235"/>
      <c r="K1754" s="235"/>
      <c r="M1754" s="235"/>
      <c r="O1754" s="235"/>
      <c r="Q1754" s="235"/>
      <c r="S1754" s="235"/>
      <c r="U1754" s="235"/>
      <c r="W1754" s="235"/>
    </row>
    <row r="1755" spans="1:23" x14ac:dyDescent="0.35">
      <c r="A1755" s="235"/>
      <c r="C1755" s="235"/>
      <c r="E1755" s="235"/>
      <c r="G1755" s="235"/>
      <c r="I1755" s="235"/>
      <c r="K1755" s="235"/>
      <c r="M1755" s="235"/>
      <c r="O1755" s="235"/>
      <c r="Q1755" s="235"/>
      <c r="S1755" s="235"/>
      <c r="U1755" s="235"/>
      <c r="W1755" s="235"/>
    </row>
    <row r="1756" spans="1:23" x14ac:dyDescent="0.35">
      <c r="A1756" s="235"/>
      <c r="C1756" s="235"/>
      <c r="E1756" s="235"/>
      <c r="G1756" s="235"/>
      <c r="I1756" s="235"/>
      <c r="K1756" s="235"/>
      <c r="M1756" s="235"/>
      <c r="O1756" s="235"/>
      <c r="Q1756" s="235"/>
      <c r="S1756" s="235"/>
      <c r="U1756" s="235"/>
      <c r="W1756" s="235"/>
    </row>
    <row r="1757" spans="1:23" x14ac:dyDescent="0.35">
      <c r="A1757" s="235"/>
      <c r="C1757" s="235"/>
      <c r="E1757" s="235"/>
      <c r="G1757" s="235"/>
      <c r="I1757" s="235"/>
      <c r="K1757" s="235"/>
      <c r="M1757" s="235"/>
      <c r="O1757" s="235"/>
      <c r="Q1757" s="235"/>
      <c r="S1757" s="235"/>
      <c r="U1757" s="235"/>
      <c r="W1757" s="235"/>
    </row>
    <row r="1758" spans="1:23" x14ac:dyDescent="0.35">
      <c r="A1758" s="235"/>
      <c r="C1758" s="235"/>
      <c r="E1758" s="235"/>
      <c r="G1758" s="235"/>
      <c r="I1758" s="235"/>
      <c r="K1758" s="235"/>
      <c r="M1758" s="235"/>
      <c r="O1758" s="235"/>
      <c r="Q1758" s="235"/>
      <c r="S1758" s="235"/>
      <c r="U1758" s="235"/>
      <c r="W1758" s="235"/>
    </row>
    <row r="1759" spans="1:23" x14ac:dyDescent="0.35">
      <c r="A1759" s="235"/>
      <c r="C1759" s="235"/>
      <c r="E1759" s="235"/>
      <c r="G1759" s="235"/>
      <c r="I1759" s="235"/>
      <c r="K1759" s="235"/>
      <c r="M1759" s="235"/>
      <c r="O1759" s="235"/>
      <c r="Q1759" s="235"/>
      <c r="S1759" s="235"/>
      <c r="U1759" s="235"/>
      <c r="W1759" s="235"/>
    </row>
    <row r="1760" spans="1:23" x14ac:dyDescent="0.35">
      <c r="A1760" s="235"/>
      <c r="C1760" s="235"/>
      <c r="E1760" s="235"/>
      <c r="G1760" s="235"/>
      <c r="I1760" s="235"/>
      <c r="K1760" s="235"/>
      <c r="M1760" s="235"/>
      <c r="O1760" s="235"/>
      <c r="Q1760" s="235"/>
      <c r="S1760" s="235"/>
      <c r="U1760" s="235"/>
      <c r="W1760" s="235"/>
    </row>
    <row r="1761" spans="1:23" x14ac:dyDescent="0.35">
      <c r="A1761" s="235"/>
      <c r="C1761" s="235"/>
      <c r="E1761" s="235"/>
      <c r="G1761" s="235"/>
      <c r="I1761" s="235"/>
      <c r="K1761" s="235"/>
      <c r="M1761" s="235"/>
      <c r="O1761" s="235"/>
      <c r="Q1761" s="235"/>
      <c r="S1761" s="235"/>
      <c r="U1761" s="235"/>
      <c r="W1761" s="235"/>
    </row>
    <row r="1762" spans="1:23" x14ac:dyDescent="0.35">
      <c r="A1762" s="235"/>
      <c r="C1762" s="235"/>
      <c r="E1762" s="235"/>
      <c r="G1762" s="235"/>
      <c r="I1762" s="235"/>
      <c r="K1762" s="235"/>
      <c r="M1762" s="235"/>
      <c r="O1762" s="235"/>
      <c r="Q1762" s="235"/>
      <c r="S1762" s="235"/>
      <c r="U1762" s="235"/>
      <c r="W1762" s="235"/>
    </row>
    <row r="1763" spans="1:23" x14ac:dyDescent="0.35">
      <c r="A1763" s="235"/>
      <c r="C1763" s="235"/>
      <c r="E1763" s="235"/>
      <c r="G1763" s="235"/>
      <c r="I1763" s="235"/>
      <c r="K1763" s="235"/>
      <c r="M1763" s="235"/>
      <c r="O1763" s="235"/>
      <c r="Q1763" s="235"/>
      <c r="S1763" s="235"/>
      <c r="U1763" s="235"/>
      <c r="W1763" s="235"/>
    </row>
    <row r="1764" spans="1:23" x14ac:dyDescent="0.35">
      <c r="A1764" s="235"/>
      <c r="C1764" s="235"/>
      <c r="E1764" s="235"/>
      <c r="G1764" s="235"/>
      <c r="I1764" s="235"/>
      <c r="K1764" s="235"/>
      <c r="M1764" s="235"/>
      <c r="O1764" s="235"/>
      <c r="Q1764" s="235"/>
      <c r="S1764" s="235"/>
      <c r="U1764" s="235"/>
      <c r="W1764" s="235"/>
    </row>
    <row r="1765" spans="1:23" x14ac:dyDescent="0.35">
      <c r="A1765" s="235"/>
      <c r="C1765" s="235"/>
      <c r="E1765" s="235"/>
      <c r="G1765" s="235"/>
      <c r="I1765" s="235"/>
      <c r="K1765" s="235"/>
      <c r="M1765" s="235"/>
      <c r="O1765" s="235"/>
      <c r="Q1765" s="235"/>
      <c r="S1765" s="235"/>
      <c r="U1765" s="235"/>
      <c r="W1765" s="235"/>
    </row>
    <row r="1766" spans="1:23" x14ac:dyDescent="0.35">
      <c r="A1766" s="235"/>
      <c r="C1766" s="235"/>
      <c r="E1766" s="235"/>
      <c r="G1766" s="235"/>
      <c r="I1766" s="235"/>
      <c r="K1766" s="235"/>
      <c r="M1766" s="235"/>
      <c r="O1766" s="235"/>
      <c r="Q1766" s="235"/>
      <c r="S1766" s="235"/>
      <c r="U1766" s="235"/>
      <c r="W1766" s="235"/>
    </row>
    <row r="1767" spans="1:23" x14ac:dyDescent="0.35">
      <c r="A1767" s="235"/>
      <c r="C1767" s="235"/>
      <c r="E1767" s="235"/>
      <c r="G1767" s="235"/>
      <c r="I1767" s="235"/>
      <c r="K1767" s="235"/>
      <c r="M1767" s="235"/>
      <c r="O1767" s="235"/>
      <c r="Q1767" s="235"/>
      <c r="S1767" s="235"/>
      <c r="U1767" s="235"/>
      <c r="W1767" s="235"/>
    </row>
    <row r="1768" spans="1:23" x14ac:dyDescent="0.35">
      <c r="A1768" s="235"/>
      <c r="C1768" s="235"/>
      <c r="E1768" s="235"/>
      <c r="G1768" s="235"/>
      <c r="I1768" s="235"/>
      <c r="K1768" s="235"/>
      <c r="M1768" s="235"/>
      <c r="O1768" s="235"/>
      <c r="Q1768" s="235"/>
      <c r="S1768" s="235"/>
      <c r="U1768" s="235"/>
      <c r="W1768" s="235"/>
    </row>
    <row r="1769" spans="1:23" x14ac:dyDescent="0.35">
      <c r="A1769" s="235"/>
      <c r="C1769" s="235"/>
      <c r="E1769" s="235"/>
      <c r="G1769" s="235"/>
      <c r="I1769" s="235"/>
      <c r="K1769" s="235"/>
      <c r="M1769" s="235"/>
      <c r="O1769" s="235"/>
      <c r="Q1769" s="235"/>
      <c r="S1769" s="235"/>
      <c r="U1769" s="235"/>
      <c r="W1769" s="235"/>
    </row>
    <row r="1770" spans="1:23" x14ac:dyDescent="0.35">
      <c r="A1770" s="235"/>
      <c r="C1770" s="235"/>
      <c r="E1770" s="235"/>
      <c r="G1770" s="235"/>
      <c r="I1770" s="235"/>
      <c r="K1770" s="235"/>
      <c r="M1770" s="235"/>
      <c r="O1770" s="235"/>
      <c r="Q1770" s="235"/>
      <c r="S1770" s="235"/>
      <c r="U1770" s="235"/>
      <c r="W1770" s="235"/>
    </row>
    <row r="1771" spans="1:23" x14ac:dyDescent="0.35">
      <c r="A1771" s="235"/>
      <c r="C1771" s="235"/>
      <c r="E1771" s="235"/>
      <c r="G1771" s="235"/>
      <c r="I1771" s="235"/>
      <c r="K1771" s="235"/>
      <c r="M1771" s="235"/>
      <c r="O1771" s="235"/>
      <c r="Q1771" s="235"/>
      <c r="S1771" s="235"/>
      <c r="U1771" s="235"/>
      <c r="W1771" s="235"/>
    </row>
    <row r="1772" spans="1:23" x14ac:dyDescent="0.35">
      <c r="A1772" s="235"/>
      <c r="C1772" s="235"/>
      <c r="E1772" s="235"/>
      <c r="G1772" s="235"/>
      <c r="I1772" s="235"/>
      <c r="K1772" s="235"/>
      <c r="M1772" s="235"/>
      <c r="O1772" s="235"/>
      <c r="Q1772" s="235"/>
      <c r="S1772" s="235"/>
      <c r="U1772" s="235"/>
      <c r="W1772" s="235"/>
    </row>
    <row r="1773" spans="1:23" x14ac:dyDescent="0.35">
      <c r="A1773" s="235"/>
      <c r="C1773" s="235"/>
      <c r="E1773" s="235"/>
      <c r="G1773" s="235"/>
      <c r="I1773" s="235"/>
      <c r="K1773" s="235"/>
      <c r="M1773" s="235"/>
      <c r="O1773" s="235"/>
      <c r="Q1773" s="235"/>
      <c r="S1773" s="235"/>
      <c r="U1773" s="235"/>
      <c r="W1773" s="235"/>
    </row>
    <row r="1774" spans="1:23" x14ac:dyDescent="0.35">
      <c r="A1774" s="235"/>
      <c r="C1774" s="235"/>
      <c r="E1774" s="235"/>
      <c r="G1774" s="235"/>
      <c r="I1774" s="235"/>
      <c r="K1774" s="235"/>
      <c r="M1774" s="235"/>
      <c r="O1774" s="235"/>
      <c r="Q1774" s="235"/>
      <c r="S1774" s="235"/>
      <c r="U1774" s="235"/>
      <c r="W1774" s="235"/>
    </row>
    <row r="1775" spans="1:23" x14ac:dyDescent="0.35">
      <c r="A1775" s="235"/>
      <c r="C1775" s="235"/>
      <c r="E1775" s="235"/>
      <c r="G1775" s="235"/>
      <c r="I1775" s="235"/>
      <c r="K1775" s="235"/>
      <c r="M1775" s="235"/>
      <c r="O1775" s="235"/>
      <c r="Q1775" s="235"/>
      <c r="S1775" s="235"/>
      <c r="U1775" s="235"/>
      <c r="W1775" s="235"/>
    </row>
    <row r="1776" spans="1:23" x14ac:dyDescent="0.35">
      <c r="A1776" s="235"/>
      <c r="C1776" s="235"/>
      <c r="E1776" s="235"/>
      <c r="G1776" s="235"/>
      <c r="I1776" s="235"/>
      <c r="K1776" s="235"/>
      <c r="M1776" s="235"/>
      <c r="O1776" s="235"/>
      <c r="Q1776" s="235"/>
      <c r="S1776" s="235"/>
      <c r="U1776" s="235"/>
      <c r="W1776" s="235"/>
    </row>
    <row r="1777" spans="1:23" x14ac:dyDescent="0.35">
      <c r="A1777" s="235"/>
      <c r="C1777" s="235"/>
      <c r="E1777" s="235"/>
      <c r="G1777" s="235"/>
      <c r="I1777" s="235"/>
      <c r="K1777" s="235"/>
      <c r="M1777" s="235"/>
      <c r="O1777" s="235"/>
      <c r="Q1777" s="235"/>
      <c r="S1777" s="235"/>
      <c r="U1777" s="235"/>
      <c r="W1777" s="235"/>
    </row>
    <row r="1778" spans="1:23" x14ac:dyDescent="0.35">
      <c r="A1778" s="235"/>
      <c r="C1778" s="235"/>
      <c r="E1778" s="235"/>
      <c r="G1778" s="235"/>
      <c r="I1778" s="235"/>
      <c r="K1778" s="235"/>
      <c r="M1778" s="235"/>
      <c r="O1778" s="235"/>
      <c r="Q1778" s="235"/>
      <c r="S1778" s="235"/>
      <c r="U1778" s="235"/>
      <c r="W1778" s="235"/>
    </row>
    <row r="1779" spans="1:23" x14ac:dyDescent="0.35">
      <c r="A1779" s="235"/>
      <c r="C1779" s="235"/>
      <c r="E1779" s="235"/>
      <c r="G1779" s="235"/>
      <c r="I1779" s="235"/>
      <c r="K1779" s="235"/>
      <c r="M1779" s="235"/>
      <c r="O1779" s="235"/>
      <c r="Q1779" s="235"/>
      <c r="S1779" s="235"/>
      <c r="U1779" s="235"/>
      <c r="W1779" s="235"/>
    </row>
    <row r="1780" spans="1:23" x14ac:dyDescent="0.35">
      <c r="A1780" s="235"/>
      <c r="C1780" s="235"/>
      <c r="E1780" s="235"/>
      <c r="G1780" s="235"/>
      <c r="I1780" s="235"/>
      <c r="K1780" s="235"/>
      <c r="M1780" s="235"/>
      <c r="O1780" s="235"/>
      <c r="Q1780" s="235"/>
      <c r="S1780" s="235"/>
      <c r="U1780" s="235"/>
      <c r="W1780" s="235"/>
    </row>
    <row r="1781" spans="1:23" x14ac:dyDescent="0.35">
      <c r="A1781" s="235"/>
      <c r="C1781" s="235"/>
      <c r="E1781" s="235"/>
      <c r="G1781" s="235"/>
      <c r="I1781" s="235"/>
      <c r="K1781" s="235"/>
      <c r="M1781" s="235"/>
      <c r="O1781" s="235"/>
      <c r="Q1781" s="235"/>
      <c r="S1781" s="235"/>
      <c r="U1781" s="235"/>
      <c r="W1781" s="235"/>
    </row>
    <row r="1782" spans="1:23" x14ac:dyDescent="0.35">
      <c r="A1782" s="235"/>
      <c r="C1782" s="235"/>
      <c r="E1782" s="235"/>
      <c r="G1782" s="235"/>
      <c r="I1782" s="235"/>
      <c r="K1782" s="235"/>
      <c r="M1782" s="235"/>
      <c r="O1782" s="235"/>
      <c r="Q1782" s="235"/>
      <c r="S1782" s="235"/>
      <c r="U1782" s="235"/>
      <c r="W1782" s="235"/>
    </row>
    <row r="1783" spans="1:23" x14ac:dyDescent="0.35">
      <c r="A1783" s="235"/>
      <c r="C1783" s="235"/>
      <c r="E1783" s="235"/>
      <c r="G1783" s="235"/>
      <c r="I1783" s="235"/>
      <c r="K1783" s="235"/>
      <c r="M1783" s="235"/>
      <c r="O1783" s="235"/>
      <c r="Q1783" s="235"/>
      <c r="S1783" s="235"/>
      <c r="U1783" s="235"/>
      <c r="W1783" s="235"/>
    </row>
    <row r="1784" spans="1:23" x14ac:dyDescent="0.35">
      <c r="A1784" s="235"/>
      <c r="C1784" s="235"/>
      <c r="E1784" s="235"/>
      <c r="G1784" s="235"/>
      <c r="I1784" s="235"/>
      <c r="K1784" s="235"/>
      <c r="M1784" s="235"/>
      <c r="O1784" s="235"/>
      <c r="Q1784" s="235"/>
      <c r="S1784" s="235"/>
      <c r="U1784" s="235"/>
      <c r="W1784" s="235"/>
    </row>
    <row r="1785" spans="1:23" x14ac:dyDescent="0.35">
      <c r="A1785" s="235"/>
      <c r="C1785" s="235"/>
      <c r="E1785" s="235"/>
      <c r="G1785" s="235"/>
      <c r="I1785" s="235"/>
      <c r="K1785" s="235"/>
      <c r="M1785" s="235"/>
      <c r="O1785" s="235"/>
      <c r="Q1785" s="235"/>
      <c r="S1785" s="235"/>
      <c r="U1785" s="235"/>
      <c r="W1785" s="235"/>
    </row>
    <row r="1786" spans="1:23" x14ac:dyDescent="0.35">
      <c r="A1786" s="235"/>
      <c r="C1786" s="235"/>
      <c r="E1786" s="235"/>
      <c r="G1786" s="235"/>
      <c r="I1786" s="235"/>
      <c r="K1786" s="235"/>
      <c r="M1786" s="235"/>
      <c r="O1786" s="235"/>
      <c r="Q1786" s="235"/>
      <c r="S1786" s="235"/>
      <c r="U1786" s="235"/>
      <c r="W1786" s="235"/>
    </row>
    <row r="1787" spans="1:23" x14ac:dyDescent="0.35">
      <c r="A1787" s="235"/>
      <c r="C1787" s="235"/>
      <c r="E1787" s="235"/>
      <c r="G1787" s="235"/>
      <c r="I1787" s="235"/>
      <c r="K1787" s="235"/>
      <c r="M1787" s="235"/>
      <c r="O1787" s="235"/>
      <c r="Q1787" s="235"/>
      <c r="S1787" s="235"/>
      <c r="U1787" s="235"/>
      <c r="W1787" s="235"/>
    </row>
    <row r="1788" spans="1:23" x14ac:dyDescent="0.35">
      <c r="A1788" s="235"/>
      <c r="C1788" s="235"/>
      <c r="E1788" s="235"/>
      <c r="G1788" s="235"/>
      <c r="I1788" s="235"/>
      <c r="K1788" s="235"/>
      <c r="M1788" s="235"/>
      <c r="O1788" s="235"/>
      <c r="Q1788" s="235"/>
      <c r="S1788" s="235"/>
      <c r="U1788" s="235"/>
      <c r="W1788" s="235"/>
    </row>
    <row r="1789" spans="1:23" x14ac:dyDescent="0.35">
      <c r="A1789" s="235"/>
      <c r="C1789" s="235"/>
      <c r="E1789" s="235"/>
      <c r="G1789" s="235"/>
      <c r="I1789" s="235"/>
      <c r="K1789" s="235"/>
      <c r="M1789" s="235"/>
      <c r="O1789" s="235"/>
      <c r="Q1789" s="235"/>
      <c r="S1789" s="235"/>
      <c r="U1789" s="235"/>
      <c r="W1789" s="235"/>
    </row>
    <row r="1790" spans="1:23" x14ac:dyDescent="0.35">
      <c r="A1790" s="235"/>
      <c r="C1790" s="235"/>
      <c r="E1790" s="235"/>
      <c r="G1790" s="235"/>
      <c r="I1790" s="235"/>
      <c r="K1790" s="235"/>
      <c r="M1790" s="235"/>
      <c r="O1790" s="235"/>
      <c r="Q1790" s="235"/>
      <c r="S1790" s="235"/>
      <c r="U1790" s="235"/>
      <c r="W1790" s="235"/>
    </row>
    <row r="1791" spans="1:23" x14ac:dyDescent="0.35">
      <c r="A1791" s="235"/>
      <c r="C1791" s="235"/>
      <c r="E1791" s="235"/>
      <c r="G1791" s="235"/>
      <c r="I1791" s="235"/>
      <c r="K1791" s="235"/>
      <c r="M1791" s="235"/>
      <c r="O1791" s="235"/>
      <c r="Q1791" s="235"/>
      <c r="S1791" s="235"/>
      <c r="U1791" s="235"/>
      <c r="W1791" s="235"/>
    </row>
    <row r="1792" spans="1:23" x14ac:dyDescent="0.35">
      <c r="A1792" s="235"/>
      <c r="C1792" s="235"/>
      <c r="E1792" s="235"/>
      <c r="G1792" s="235"/>
      <c r="I1792" s="235"/>
      <c r="K1792" s="235"/>
      <c r="M1792" s="235"/>
      <c r="O1792" s="235"/>
      <c r="Q1792" s="235"/>
      <c r="S1792" s="235"/>
      <c r="U1792" s="235"/>
      <c r="W1792" s="235"/>
    </row>
    <row r="1793" spans="1:23" x14ac:dyDescent="0.35">
      <c r="A1793" s="235"/>
      <c r="C1793" s="235"/>
      <c r="E1793" s="235"/>
      <c r="G1793" s="235"/>
      <c r="I1793" s="235"/>
      <c r="K1793" s="235"/>
      <c r="M1793" s="235"/>
      <c r="O1793" s="235"/>
      <c r="Q1793" s="235"/>
      <c r="S1793" s="235"/>
      <c r="U1793" s="235"/>
      <c r="W1793" s="235"/>
    </row>
    <row r="1794" spans="1:23" x14ac:dyDescent="0.35">
      <c r="A1794" s="235"/>
      <c r="C1794" s="235"/>
      <c r="E1794" s="235"/>
      <c r="G1794" s="235"/>
      <c r="I1794" s="235"/>
      <c r="K1794" s="235"/>
      <c r="M1794" s="235"/>
      <c r="O1794" s="235"/>
      <c r="Q1794" s="235"/>
      <c r="S1794" s="235"/>
      <c r="U1794" s="235"/>
      <c r="W1794" s="235"/>
    </row>
    <row r="1795" spans="1:23" x14ac:dyDescent="0.35">
      <c r="A1795" s="235"/>
      <c r="C1795" s="235"/>
      <c r="E1795" s="235"/>
      <c r="G1795" s="235"/>
      <c r="I1795" s="235"/>
      <c r="K1795" s="235"/>
      <c r="M1795" s="235"/>
      <c r="O1795" s="235"/>
      <c r="Q1795" s="235"/>
      <c r="S1795" s="235"/>
      <c r="U1795" s="235"/>
      <c r="W1795" s="235"/>
    </row>
    <row r="1796" spans="1:23" x14ac:dyDescent="0.35">
      <c r="A1796" s="235"/>
      <c r="C1796" s="235"/>
      <c r="E1796" s="235"/>
      <c r="G1796" s="235"/>
      <c r="I1796" s="235"/>
      <c r="K1796" s="235"/>
      <c r="M1796" s="235"/>
      <c r="O1796" s="235"/>
      <c r="Q1796" s="235"/>
      <c r="S1796" s="235"/>
      <c r="U1796" s="235"/>
      <c r="W1796" s="235"/>
    </row>
    <row r="1797" spans="1:23" x14ac:dyDescent="0.35">
      <c r="A1797" s="235"/>
      <c r="C1797" s="235"/>
      <c r="E1797" s="235"/>
      <c r="G1797" s="235"/>
      <c r="I1797" s="235"/>
      <c r="K1797" s="235"/>
      <c r="M1797" s="235"/>
      <c r="O1797" s="235"/>
      <c r="Q1797" s="235"/>
      <c r="S1797" s="235"/>
      <c r="U1797" s="235"/>
      <c r="W1797" s="235"/>
    </row>
    <row r="1798" spans="1:23" x14ac:dyDescent="0.35">
      <c r="A1798" s="235"/>
      <c r="C1798" s="235"/>
      <c r="E1798" s="235"/>
      <c r="G1798" s="235"/>
      <c r="I1798" s="235"/>
      <c r="K1798" s="235"/>
      <c r="M1798" s="235"/>
      <c r="O1798" s="235"/>
      <c r="Q1798" s="235"/>
      <c r="S1798" s="235"/>
      <c r="U1798" s="235"/>
      <c r="W1798" s="235"/>
    </row>
    <row r="1799" spans="1:23" x14ac:dyDescent="0.35">
      <c r="A1799" s="235"/>
      <c r="C1799" s="235"/>
      <c r="E1799" s="235"/>
      <c r="G1799" s="235"/>
      <c r="I1799" s="235"/>
      <c r="K1799" s="235"/>
      <c r="M1799" s="235"/>
      <c r="O1799" s="235"/>
      <c r="Q1799" s="235"/>
      <c r="S1799" s="235"/>
      <c r="U1799" s="235"/>
      <c r="W1799" s="235"/>
    </row>
    <row r="1800" spans="1:23" x14ac:dyDescent="0.35">
      <c r="A1800" s="235"/>
      <c r="C1800" s="235"/>
      <c r="E1800" s="235"/>
      <c r="G1800" s="235"/>
      <c r="I1800" s="235"/>
      <c r="K1800" s="235"/>
      <c r="M1800" s="235"/>
      <c r="O1800" s="235"/>
      <c r="Q1800" s="235"/>
      <c r="S1800" s="235"/>
      <c r="U1800" s="235"/>
      <c r="W1800" s="235"/>
    </row>
    <row r="1801" spans="1:23" x14ac:dyDescent="0.35">
      <c r="A1801" s="235"/>
      <c r="C1801" s="235"/>
      <c r="E1801" s="235"/>
      <c r="G1801" s="235"/>
      <c r="I1801" s="235"/>
      <c r="K1801" s="235"/>
      <c r="M1801" s="235"/>
      <c r="O1801" s="235"/>
      <c r="Q1801" s="235"/>
      <c r="S1801" s="235"/>
      <c r="U1801" s="235"/>
      <c r="W1801" s="235"/>
    </row>
    <row r="1802" spans="1:23" x14ac:dyDescent="0.35">
      <c r="A1802" s="235"/>
      <c r="C1802" s="235"/>
      <c r="E1802" s="235"/>
      <c r="G1802" s="235"/>
      <c r="I1802" s="235"/>
      <c r="K1802" s="235"/>
      <c r="M1802" s="235"/>
      <c r="O1802" s="235"/>
      <c r="Q1802" s="235"/>
      <c r="S1802" s="235"/>
      <c r="U1802" s="235"/>
      <c r="W1802" s="235"/>
    </row>
    <row r="1803" spans="1:23" x14ac:dyDescent="0.35">
      <c r="A1803" s="235"/>
      <c r="C1803" s="235"/>
      <c r="E1803" s="235"/>
      <c r="G1803" s="235"/>
      <c r="I1803" s="235"/>
      <c r="K1803" s="235"/>
      <c r="M1803" s="235"/>
      <c r="O1803" s="235"/>
      <c r="Q1803" s="235"/>
      <c r="S1803" s="235"/>
      <c r="U1803" s="235"/>
      <c r="W1803" s="235"/>
    </row>
    <row r="1804" spans="1:23" x14ac:dyDescent="0.35">
      <c r="A1804" s="235"/>
      <c r="C1804" s="235"/>
      <c r="E1804" s="235"/>
      <c r="G1804" s="235"/>
      <c r="I1804" s="235"/>
      <c r="K1804" s="235"/>
      <c r="M1804" s="235"/>
      <c r="O1804" s="235"/>
      <c r="Q1804" s="235"/>
      <c r="S1804" s="235"/>
      <c r="U1804" s="235"/>
      <c r="W1804" s="235"/>
    </row>
    <row r="1805" spans="1:23" x14ac:dyDescent="0.35">
      <c r="A1805" s="235"/>
      <c r="C1805" s="235"/>
      <c r="E1805" s="235"/>
      <c r="G1805" s="235"/>
      <c r="I1805" s="235"/>
      <c r="K1805" s="235"/>
      <c r="M1805" s="235"/>
      <c r="O1805" s="235"/>
      <c r="Q1805" s="235"/>
      <c r="S1805" s="235"/>
      <c r="U1805" s="235"/>
      <c r="W1805" s="235"/>
    </row>
    <row r="1806" spans="1:23" x14ac:dyDescent="0.35">
      <c r="A1806" s="235"/>
      <c r="C1806" s="235"/>
      <c r="E1806" s="235"/>
      <c r="G1806" s="235"/>
      <c r="I1806" s="235"/>
      <c r="K1806" s="235"/>
      <c r="M1806" s="235"/>
      <c r="O1806" s="235"/>
      <c r="Q1806" s="235"/>
      <c r="S1806" s="235"/>
      <c r="U1806" s="235"/>
      <c r="W1806" s="235"/>
    </row>
    <row r="1807" spans="1:23" x14ac:dyDescent="0.35">
      <c r="A1807" s="235"/>
      <c r="C1807" s="235"/>
      <c r="E1807" s="235"/>
      <c r="G1807" s="235"/>
      <c r="I1807" s="235"/>
      <c r="K1807" s="235"/>
      <c r="M1807" s="235"/>
      <c r="O1807" s="235"/>
      <c r="Q1807" s="235"/>
      <c r="S1807" s="235"/>
      <c r="U1807" s="235"/>
      <c r="W1807" s="235"/>
    </row>
    <row r="1808" spans="1:23" x14ac:dyDescent="0.35">
      <c r="A1808" s="235"/>
      <c r="C1808" s="235"/>
      <c r="E1808" s="235"/>
      <c r="G1808" s="235"/>
      <c r="I1808" s="235"/>
      <c r="K1808" s="235"/>
      <c r="M1808" s="235"/>
      <c r="O1808" s="235"/>
      <c r="Q1808" s="235"/>
      <c r="S1808" s="235"/>
      <c r="U1808" s="235"/>
      <c r="W1808" s="235"/>
    </row>
    <row r="1809" spans="1:23" x14ac:dyDescent="0.35">
      <c r="A1809" s="235"/>
      <c r="C1809" s="235"/>
      <c r="E1809" s="235"/>
      <c r="G1809" s="235"/>
      <c r="I1809" s="235"/>
      <c r="K1809" s="235"/>
      <c r="M1809" s="235"/>
      <c r="O1809" s="235"/>
      <c r="Q1809" s="235"/>
      <c r="S1809" s="235"/>
      <c r="U1809" s="235"/>
      <c r="W1809" s="235"/>
    </row>
    <row r="1810" spans="1:23" x14ac:dyDescent="0.35">
      <c r="A1810" s="235"/>
      <c r="C1810" s="235"/>
      <c r="E1810" s="235"/>
      <c r="G1810" s="235"/>
      <c r="I1810" s="235"/>
      <c r="K1810" s="235"/>
      <c r="M1810" s="235"/>
      <c r="O1810" s="235"/>
      <c r="Q1810" s="235"/>
      <c r="S1810" s="235"/>
      <c r="U1810" s="235"/>
      <c r="W1810" s="235"/>
    </row>
    <row r="1811" spans="1:23" x14ac:dyDescent="0.35">
      <c r="A1811" s="235"/>
      <c r="C1811" s="235"/>
      <c r="E1811" s="235"/>
      <c r="G1811" s="235"/>
      <c r="I1811" s="235"/>
      <c r="K1811" s="235"/>
      <c r="M1811" s="235"/>
      <c r="O1811" s="235"/>
      <c r="Q1811" s="235"/>
      <c r="S1811" s="235"/>
      <c r="U1811" s="235"/>
      <c r="W1811" s="235"/>
    </row>
    <row r="1812" spans="1:23" x14ac:dyDescent="0.35">
      <c r="A1812" s="235"/>
      <c r="C1812" s="235"/>
      <c r="E1812" s="235"/>
      <c r="G1812" s="235"/>
      <c r="I1812" s="235"/>
      <c r="K1812" s="235"/>
      <c r="M1812" s="235"/>
      <c r="O1812" s="235"/>
      <c r="Q1812" s="235"/>
      <c r="S1812" s="235"/>
      <c r="U1812" s="235"/>
      <c r="W1812" s="235"/>
    </row>
    <row r="1813" spans="1:23" x14ac:dyDescent="0.35">
      <c r="A1813" s="235"/>
      <c r="C1813" s="235"/>
      <c r="E1813" s="235"/>
      <c r="G1813" s="235"/>
      <c r="I1813" s="235"/>
      <c r="K1813" s="235"/>
      <c r="M1813" s="235"/>
      <c r="O1813" s="235"/>
      <c r="Q1813" s="235"/>
      <c r="S1813" s="235"/>
      <c r="U1813" s="235"/>
      <c r="W1813" s="235"/>
    </row>
    <row r="1814" spans="1:23" x14ac:dyDescent="0.35">
      <c r="A1814" s="235"/>
      <c r="C1814" s="235"/>
      <c r="E1814" s="235"/>
      <c r="G1814" s="235"/>
      <c r="I1814" s="235"/>
      <c r="K1814" s="235"/>
      <c r="M1814" s="235"/>
      <c r="O1814" s="235"/>
      <c r="Q1814" s="235"/>
      <c r="S1814" s="235"/>
      <c r="U1814" s="235"/>
      <c r="W1814" s="235"/>
    </row>
    <row r="1815" spans="1:23" x14ac:dyDescent="0.35">
      <c r="A1815" s="235"/>
      <c r="C1815" s="235"/>
      <c r="E1815" s="235"/>
      <c r="G1815" s="235"/>
      <c r="I1815" s="235"/>
      <c r="K1815" s="235"/>
      <c r="M1815" s="235"/>
      <c r="O1815" s="235"/>
      <c r="Q1815" s="235"/>
      <c r="S1815" s="235"/>
      <c r="U1815" s="235"/>
      <c r="W1815" s="235"/>
    </row>
    <row r="1816" spans="1:23" x14ac:dyDescent="0.35">
      <c r="A1816" s="235"/>
      <c r="C1816" s="235"/>
      <c r="E1816" s="235"/>
      <c r="G1816" s="235"/>
      <c r="I1816" s="235"/>
      <c r="K1816" s="235"/>
      <c r="M1816" s="235"/>
      <c r="O1816" s="235"/>
      <c r="Q1816" s="235"/>
      <c r="S1816" s="235"/>
      <c r="U1816" s="235"/>
      <c r="W1816" s="235"/>
    </row>
    <row r="1817" spans="1:23" x14ac:dyDescent="0.35">
      <c r="A1817" s="235"/>
      <c r="C1817" s="235"/>
      <c r="E1817" s="235"/>
      <c r="G1817" s="235"/>
      <c r="I1817" s="235"/>
      <c r="K1817" s="235"/>
      <c r="M1817" s="235"/>
      <c r="O1817" s="235"/>
      <c r="Q1817" s="235"/>
      <c r="S1817" s="235"/>
      <c r="U1817" s="235"/>
      <c r="W1817" s="235"/>
    </row>
    <row r="1818" spans="1:23" x14ac:dyDescent="0.35">
      <c r="A1818" s="235"/>
      <c r="C1818" s="235"/>
      <c r="E1818" s="235"/>
      <c r="G1818" s="235"/>
      <c r="I1818" s="235"/>
      <c r="K1818" s="235"/>
      <c r="M1818" s="235"/>
      <c r="O1818" s="235"/>
      <c r="Q1818" s="235"/>
      <c r="S1818" s="235"/>
      <c r="U1818" s="235"/>
      <c r="W1818" s="235"/>
    </row>
    <row r="1819" spans="1:23" x14ac:dyDescent="0.35">
      <c r="A1819" s="235"/>
      <c r="C1819" s="235"/>
      <c r="E1819" s="235"/>
      <c r="G1819" s="235"/>
      <c r="I1819" s="235"/>
      <c r="K1819" s="235"/>
      <c r="M1819" s="235"/>
      <c r="O1819" s="235"/>
      <c r="Q1819" s="235"/>
      <c r="S1819" s="235"/>
      <c r="U1819" s="235"/>
      <c r="W1819" s="235"/>
    </row>
    <row r="1820" spans="1:23" x14ac:dyDescent="0.35">
      <c r="A1820" s="235"/>
      <c r="C1820" s="235"/>
      <c r="E1820" s="235"/>
      <c r="G1820" s="235"/>
      <c r="I1820" s="235"/>
      <c r="K1820" s="235"/>
      <c r="M1820" s="235"/>
      <c r="O1820" s="235"/>
      <c r="Q1820" s="235"/>
      <c r="S1820" s="235"/>
      <c r="U1820" s="235"/>
      <c r="W1820" s="235"/>
    </row>
    <row r="1821" spans="1:23" x14ac:dyDescent="0.35">
      <c r="A1821" s="235"/>
      <c r="C1821" s="235"/>
      <c r="E1821" s="235"/>
      <c r="G1821" s="235"/>
      <c r="I1821" s="235"/>
      <c r="K1821" s="235"/>
      <c r="M1821" s="235"/>
      <c r="O1821" s="235"/>
      <c r="Q1821" s="235"/>
      <c r="S1821" s="235"/>
      <c r="U1821" s="235"/>
      <c r="W1821" s="235"/>
    </row>
    <row r="1822" spans="1:23" x14ac:dyDescent="0.35">
      <c r="A1822" s="235"/>
      <c r="C1822" s="235"/>
      <c r="E1822" s="235"/>
      <c r="G1822" s="235"/>
      <c r="I1822" s="235"/>
      <c r="K1822" s="235"/>
      <c r="M1822" s="235"/>
      <c r="O1822" s="235"/>
      <c r="Q1822" s="235"/>
      <c r="S1822" s="235"/>
      <c r="U1822" s="235"/>
      <c r="W1822" s="235"/>
    </row>
    <row r="1823" spans="1:23" x14ac:dyDescent="0.35">
      <c r="A1823" s="235"/>
      <c r="C1823" s="235"/>
      <c r="E1823" s="235"/>
      <c r="G1823" s="235"/>
      <c r="I1823" s="235"/>
      <c r="K1823" s="235"/>
      <c r="M1823" s="235"/>
      <c r="O1823" s="235"/>
      <c r="Q1823" s="235"/>
      <c r="S1823" s="235"/>
      <c r="U1823" s="235"/>
      <c r="W1823" s="235"/>
    </row>
    <row r="1824" spans="1:23" x14ac:dyDescent="0.35">
      <c r="A1824" s="235"/>
      <c r="C1824" s="235"/>
      <c r="E1824" s="235"/>
      <c r="G1824" s="235"/>
      <c r="I1824" s="235"/>
      <c r="K1824" s="235"/>
      <c r="M1824" s="235"/>
      <c r="O1824" s="235"/>
      <c r="Q1824" s="235"/>
      <c r="S1824" s="235"/>
      <c r="U1824" s="235"/>
      <c r="W1824" s="235"/>
    </row>
    <row r="1825" spans="1:23" x14ac:dyDescent="0.35">
      <c r="A1825" s="235"/>
      <c r="C1825" s="235"/>
      <c r="E1825" s="235"/>
      <c r="G1825" s="235"/>
      <c r="I1825" s="235"/>
      <c r="K1825" s="235"/>
      <c r="M1825" s="235"/>
      <c r="O1825" s="235"/>
      <c r="Q1825" s="235"/>
      <c r="S1825" s="235"/>
      <c r="U1825" s="235"/>
      <c r="W1825" s="235"/>
    </row>
    <row r="1826" spans="1:23" x14ac:dyDescent="0.35">
      <c r="A1826" s="235"/>
      <c r="C1826" s="235"/>
      <c r="E1826" s="235"/>
      <c r="G1826" s="235"/>
      <c r="I1826" s="235"/>
      <c r="K1826" s="235"/>
      <c r="M1826" s="235"/>
      <c r="O1826" s="235"/>
      <c r="Q1826" s="235"/>
      <c r="S1826" s="235"/>
      <c r="U1826" s="235"/>
      <c r="W1826" s="235"/>
    </row>
    <row r="1827" spans="1:23" x14ac:dyDescent="0.35">
      <c r="A1827" s="235"/>
      <c r="C1827" s="235"/>
      <c r="E1827" s="235"/>
      <c r="G1827" s="235"/>
      <c r="I1827" s="235"/>
      <c r="K1827" s="235"/>
      <c r="M1827" s="235"/>
      <c r="O1827" s="235"/>
      <c r="Q1827" s="235"/>
      <c r="S1827" s="235"/>
      <c r="U1827" s="235"/>
      <c r="W1827" s="235"/>
    </row>
    <row r="1828" spans="1:23" x14ac:dyDescent="0.35">
      <c r="A1828" s="235"/>
      <c r="C1828" s="235"/>
      <c r="E1828" s="235"/>
      <c r="G1828" s="235"/>
      <c r="I1828" s="235"/>
      <c r="K1828" s="235"/>
      <c r="M1828" s="235"/>
      <c r="O1828" s="235"/>
      <c r="Q1828" s="235"/>
      <c r="S1828" s="235"/>
      <c r="U1828" s="235"/>
      <c r="W1828" s="235"/>
    </row>
    <row r="1829" spans="1:23" x14ac:dyDescent="0.35">
      <c r="A1829" s="235"/>
      <c r="C1829" s="235"/>
      <c r="E1829" s="235"/>
      <c r="G1829" s="235"/>
      <c r="I1829" s="235"/>
      <c r="K1829" s="235"/>
      <c r="M1829" s="235"/>
      <c r="O1829" s="235"/>
      <c r="Q1829" s="235"/>
      <c r="S1829" s="235"/>
      <c r="U1829" s="235"/>
      <c r="W1829" s="235"/>
    </row>
    <row r="1830" spans="1:23" x14ac:dyDescent="0.35">
      <c r="A1830" s="235"/>
      <c r="C1830" s="235"/>
      <c r="E1830" s="235"/>
      <c r="G1830" s="235"/>
      <c r="I1830" s="235"/>
      <c r="K1830" s="235"/>
      <c r="M1830" s="235"/>
      <c r="O1830" s="235"/>
      <c r="Q1830" s="235"/>
      <c r="S1830" s="235"/>
      <c r="U1830" s="235"/>
      <c r="W1830" s="235"/>
    </row>
    <row r="1831" spans="1:23" x14ac:dyDescent="0.35">
      <c r="A1831" s="235"/>
      <c r="C1831" s="235"/>
      <c r="E1831" s="235"/>
      <c r="G1831" s="235"/>
      <c r="I1831" s="235"/>
      <c r="K1831" s="235"/>
      <c r="M1831" s="235"/>
      <c r="O1831" s="235"/>
      <c r="Q1831" s="235"/>
      <c r="S1831" s="235"/>
      <c r="U1831" s="235"/>
      <c r="W1831" s="235"/>
    </row>
    <row r="1832" spans="1:23" x14ac:dyDescent="0.35">
      <c r="A1832" s="235"/>
      <c r="C1832" s="235"/>
      <c r="E1832" s="235"/>
      <c r="G1832" s="235"/>
      <c r="I1832" s="235"/>
      <c r="K1832" s="235"/>
      <c r="M1832" s="235"/>
      <c r="O1832" s="235"/>
      <c r="Q1832" s="235"/>
      <c r="S1832" s="235"/>
      <c r="U1832" s="235"/>
      <c r="W1832" s="235"/>
    </row>
    <row r="1833" spans="1:23" x14ac:dyDescent="0.35">
      <c r="A1833" s="235"/>
      <c r="C1833" s="235"/>
      <c r="E1833" s="235"/>
      <c r="G1833" s="235"/>
      <c r="I1833" s="235"/>
      <c r="K1833" s="235"/>
      <c r="M1833" s="235"/>
      <c r="O1833" s="235"/>
      <c r="Q1833" s="235"/>
      <c r="S1833" s="235"/>
      <c r="U1833" s="235"/>
      <c r="W1833" s="235"/>
    </row>
    <row r="1834" spans="1:23" x14ac:dyDescent="0.35">
      <c r="A1834" s="235"/>
      <c r="C1834" s="235"/>
      <c r="E1834" s="235"/>
      <c r="G1834" s="235"/>
      <c r="I1834" s="235"/>
      <c r="K1834" s="235"/>
      <c r="M1834" s="235"/>
      <c r="O1834" s="235"/>
      <c r="Q1834" s="235"/>
      <c r="S1834" s="235"/>
      <c r="U1834" s="235"/>
      <c r="W1834" s="235"/>
    </row>
    <row r="1835" spans="1:23" x14ac:dyDescent="0.35">
      <c r="A1835" s="235"/>
      <c r="C1835" s="235"/>
      <c r="E1835" s="235"/>
      <c r="G1835" s="235"/>
      <c r="I1835" s="235"/>
      <c r="K1835" s="235"/>
      <c r="M1835" s="235"/>
      <c r="O1835" s="235"/>
      <c r="Q1835" s="235"/>
      <c r="S1835" s="235"/>
      <c r="U1835" s="235"/>
      <c r="W1835" s="235"/>
    </row>
    <row r="1836" spans="1:23" x14ac:dyDescent="0.35">
      <c r="A1836" s="235"/>
      <c r="C1836" s="235"/>
      <c r="E1836" s="235"/>
      <c r="G1836" s="235"/>
      <c r="I1836" s="235"/>
      <c r="K1836" s="235"/>
      <c r="M1836" s="235"/>
      <c r="O1836" s="235"/>
      <c r="Q1836" s="235"/>
      <c r="S1836" s="235"/>
      <c r="U1836" s="235"/>
      <c r="W1836" s="235"/>
    </row>
    <row r="1837" spans="1:23" x14ac:dyDescent="0.35">
      <c r="A1837" s="235"/>
      <c r="C1837" s="235"/>
      <c r="E1837" s="235"/>
      <c r="G1837" s="235"/>
      <c r="I1837" s="235"/>
      <c r="K1837" s="235"/>
      <c r="M1837" s="235"/>
      <c r="O1837" s="235"/>
      <c r="Q1837" s="235"/>
      <c r="S1837" s="235"/>
      <c r="U1837" s="235"/>
      <c r="W1837" s="235"/>
    </row>
    <row r="1838" spans="1:23" x14ac:dyDescent="0.35">
      <c r="A1838" s="235"/>
      <c r="C1838" s="235"/>
      <c r="E1838" s="235"/>
      <c r="G1838" s="235"/>
      <c r="I1838" s="235"/>
      <c r="K1838" s="235"/>
      <c r="M1838" s="235"/>
      <c r="O1838" s="235"/>
      <c r="Q1838" s="235"/>
      <c r="S1838" s="235"/>
      <c r="U1838" s="235"/>
      <c r="W1838" s="235"/>
    </row>
    <row r="1839" spans="1:23" x14ac:dyDescent="0.35">
      <c r="A1839" s="235"/>
      <c r="C1839" s="235"/>
      <c r="E1839" s="235"/>
      <c r="G1839" s="235"/>
      <c r="I1839" s="235"/>
      <c r="K1839" s="235"/>
      <c r="M1839" s="235"/>
      <c r="O1839" s="235"/>
      <c r="Q1839" s="235"/>
      <c r="S1839" s="235"/>
      <c r="U1839" s="235"/>
      <c r="W1839" s="235"/>
    </row>
    <row r="1840" spans="1:23" x14ac:dyDescent="0.35">
      <c r="A1840" s="235"/>
      <c r="C1840" s="235"/>
      <c r="E1840" s="235"/>
      <c r="G1840" s="235"/>
      <c r="I1840" s="235"/>
      <c r="K1840" s="235"/>
      <c r="M1840" s="235"/>
      <c r="O1840" s="235"/>
      <c r="Q1840" s="235"/>
      <c r="S1840" s="235"/>
      <c r="U1840" s="235"/>
      <c r="W1840" s="235"/>
    </row>
    <row r="1841" spans="1:23" x14ac:dyDescent="0.35">
      <c r="A1841" s="235"/>
      <c r="C1841" s="235"/>
      <c r="E1841" s="235"/>
      <c r="G1841" s="235"/>
      <c r="I1841" s="235"/>
      <c r="K1841" s="235"/>
      <c r="M1841" s="235"/>
      <c r="O1841" s="235"/>
      <c r="Q1841" s="235"/>
      <c r="S1841" s="235"/>
      <c r="U1841" s="235"/>
      <c r="W1841" s="235"/>
    </row>
    <row r="1842" spans="1:23" x14ac:dyDescent="0.35">
      <c r="A1842" s="235"/>
      <c r="C1842" s="235"/>
      <c r="E1842" s="235"/>
      <c r="G1842" s="235"/>
      <c r="I1842" s="235"/>
      <c r="K1842" s="235"/>
      <c r="M1842" s="235"/>
      <c r="O1842" s="235"/>
      <c r="Q1842" s="235"/>
      <c r="S1842" s="235"/>
      <c r="U1842" s="235"/>
      <c r="W1842" s="235"/>
    </row>
    <row r="1843" spans="1:23" x14ac:dyDescent="0.35">
      <c r="A1843" s="235"/>
      <c r="C1843" s="235"/>
      <c r="E1843" s="235"/>
      <c r="G1843" s="235"/>
      <c r="I1843" s="235"/>
      <c r="K1843" s="235"/>
      <c r="M1843" s="235"/>
      <c r="O1843" s="235"/>
      <c r="Q1843" s="235"/>
      <c r="S1843" s="235"/>
      <c r="U1843" s="235"/>
      <c r="W1843" s="235"/>
    </row>
    <row r="1844" spans="1:23" x14ac:dyDescent="0.35">
      <c r="A1844" s="235"/>
      <c r="C1844" s="235"/>
      <c r="E1844" s="235"/>
      <c r="G1844" s="235"/>
      <c r="I1844" s="235"/>
      <c r="K1844" s="235"/>
      <c r="M1844" s="235"/>
      <c r="O1844" s="235"/>
      <c r="Q1844" s="235"/>
      <c r="S1844" s="235"/>
      <c r="U1844" s="235"/>
      <c r="W1844" s="235"/>
    </row>
    <row r="1845" spans="1:23" x14ac:dyDescent="0.35">
      <c r="A1845" s="235"/>
      <c r="C1845" s="235"/>
      <c r="E1845" s="235"/>
      <c r="G1845" s="235"/>
      <c r="I1845" s="235"/>
      <c r="K1845" s="235"/>
      <c r="M1845" s="235"/>
      <c r="O1845" s="235"/>
      <c r="Q1845" s="235"/>
      <c r="S1845" s="235"/>
      <c r="U1845" s="235"/>
      <c r="W1845" s="235"/>
    </row>
    <row r="1846" spans="1:23" x14ac:dyDescent="0.35">
      <c r="A1846" s="235"/>
      <c r="C1846" s="235"/>
      <c r="E1846" s="235"/>
      <c r="G1846" s="235"/>
      <c r="I1846" s="235"/>
      <c r="K1846" s="235"/>
      <c r="M1846" s="235"/>
      <c r="O1846" s="235"/>
      <c r="Q1846" s="235"/>
      <c r="S1846" s="235"/>
      <c r="U1846" s="235"/>
      <c r="W1846" s="235"/>
    </row>
    <row r="1847" spans="1:23" x14ac:dyDescent="0.35">
      <c r="A1847" s="235"/>
      <c r="C1847" s="235"/>
      <c r="E1847" s="235"/>
      <c r="G1847" s="235"/>
      <c r="I1847" s="235"/>
      <c r="K1847" s="235"/>
      <c r="M1847" s="235"/>
      <c r="O1847" s="235"/>
      <c r="Q1847" s="235"/>
      <c r="S1847" s="235"/>
      <c r="U1847" s="235"/>
      <c r="W1847" s="235"/>
    </row>
    <row r="1848" spans="1:23" x14ac:dyDescent="0.35">
      <c r="A1848" s="235"/>
      <c r="C1848" s="235"/>
      <c r="E1848" s="235"/>
      <c r="G1848" s="235"/>
      <c r="I1848" s="235"/>
      <c r="K1848" s="235"/>
      <c r="M1848" s="235"/>
      <c r="O1848" s="235"/>
      <c r="Q1848" s="235"/>
      <c r="S1848" s="235"/>
      <c r="U1848" s="235"/>
      <c r="W1848" s="235"/>
    </row>
    <row r="1849" spans="1:23" x14ac:dyDescent="0.35">
      <c r="A1849" s="235"/>
      <c r="C1849" s="235"/>
      <c r="E1849" s="235"/>
      <c r="G1849" s="235"/>
      <c r="I1849" s="235"/>
      <c r="K1849" s="235"/>
      <c r="M1849" s="235"/>
      <c r="O1849" s="235"/>
      <c r="Q1849" s="235"/>
      <c r="S1849" s="235"/>
      <c r="U1849" s="235"/>
      <c r="W1849" s="235"/>
    </row>
    <row r="1850" spans="1:23" x14ac:dyDescent="0.35">
      <c r="A1850" s="235"/>
      <c r="C1850" s="235"/>
      <c r="E1850" s="235"/>
      <c r="G1850" s="235"/>
      <c r="I1850" s="235"/>
      <c r="K1850" s="235"/>
      <c r="M1850" s="235"/>
      <c r="O1850" s="235"/>
      <c r="Q1850" s="235"/>
      <c r="S1850" s="235"/>
      <c r="U1850" s="235"/>
      <c r="W1850" s="235"/>
    </row>
    <row r="1851" spans="1:23" x14ac:dyDescent="0.35">
      <c r="A1851" s="235"/>
      <c r="C1851" s="235"/>
      <c r="E1851" s="235"/>
      <c r="G1851" s="235"/>
      <c r="I1851" s="235"/>
      <c r="K1851" s="235"/>
      <c r="M1851" s="235"/>
      <c r="O1851" s="235"/>
      <c r="Q1851" s="235"/>
      <c r="S1851" s="235"/>
      <c r="U1851" s="235"/>
      <c r="W1851" s="235"/>
    </row>
    <row r="1852" spans="1:23" x14ac:dyDescent="0.35">
      <c r="A1852" s="235"/>
      <c r="C1852" s="235"/>
      <c r="E1852" s="235"/>
      <c r="G1852" s="235"/>
      <c r="I1852" s="235"/>
      <c r="K1852" s="235"/>
      <c r="M1852" s="235"/>
      <c r="O1852" s="235"/>
      <c r="Q1852" s="235"/>
      <c r="S1852" s="235"/>
      <c r="U1852" s="235"/>
      <c r="W1852" s="235"/>
    </row>
    <row r="1853" spans="1:23" x14ac:dyDescent="0.35">
      <c r="A1853" s="235"/>
      <c r="C1853" s="235"/>
      <c r="E1853" s="235"/>
      <c r="G1853" s="235"/>
      <c r="I1853" s="235"/>
      <c r="K1853" s="235"/>
      <c r="M1853" s="235"/>
      <c r="O1853" s="235"/>
      <c r="Q1853" s="235"/>
      <c r="S1853" s="235"/>
      <c r="U1853" s="235"/>
      <c r="W1853" s="235"/>
    </row>
    <row r="1854" spans="1:23" x14ac:dyDescent="0.35">
      <c r="A1854" s="235"/>
      <c r="C1854" s="235"/>
      <c r="E1854" s="235"/>
      <c r="G1854" s="235"/>
      <c r="I1854" s="235"/>
      <c r="K1854" s="235"/>
      <c r="M1854" s="235"/>
      <c r="O1854" s="235"/>
      <c r="Q1854" s="235"/>
      <c r="S1854" s="235"/>
      <c r="U1854" s="235"/>
      <c r="W1854" s="235"/>
    </row>
    <row r="1855" spans="1:23" x14ac:dyDescent="0.35">
      <c r="A1855" s="235"/>
      <c r="C1855" s="235"/>
      <c r="E1855" s="235"/>
      <c r="G1855" s="235"/>
      <c r="I1855" s="235"/>
      <c r="K1855" s="235"/>
      <c r="M1855" s="235"/>
      <c r="O1855" s="235"/>
      <c r="Q1855" s="235"/>
      <c r="S1855" s="235"/>
      <c r="U1855" s="235"/>
      <c r="W1855" s="235"/>
    </row>
    <row r="1856" spans="1:23" x14ac:dyDescent="0.35">
      <c r="A1856" s="235"/>
      <c r="C1856" s="235"/>
      <c r="E1856" s="235"/>
      <c r="G1856" s="235"/>
      <c r="I1856" s="235"/>
      <c r="K1856" s="235"/>
      <c r="M1856" s="235"/>
      <c r="O1856" s="235"/>
      <c r="Q1856" s="235"/>
      <c r="S1856" s="235"/>
      <c r="U1856" s="235"/>
      <c r="W1856" s="235"/>
    </row>
    <row r="1857" spans="1:23" x14ac:dyDescent="0.35">
      <c r="A1857" s="235"/>
      <c r="C1857" s="235"/>
      <c r="E1857" s="235"/>
      <c r="G1857" s="235"/>
      <c r="I1857" s="235"/>
      <c r="K1857" s="235"/>
      <c r="M1857" s="235"/>
      <c r="O1857" s="235"/>
      <c r="Q1857" s="235"/>
      <c r="S1857" s="235"/>
      <c r="U1857" s="235"/>
      <c r="W1857" s="235"/>
    </row>
    <row r="1858" spans="1:23" x14ac:dyDescent="0.35">
      <c r="A1858" s="235"/>
      <c r="C1858" s="235"/>
      <c r="E1858" s="235"/>
      <c r="G1858" s="235"/>
      <c r="I1858" s="235"/>
      <c r="K1858" s="235"/>
      <c r="M1858" s="235"/>
      <c r="O1858" s="235"/>
      <c r="Q1858" s="235"/>
      <c r="S1858" s="235"/>
      <c r="U1858" s="235"/>
      <c r="W1858" s="235"/>
    </row>
    <row r="1859" spans="1:23" x14ac:dyDescent="0.35">
      <c r="A1859" s="235"/>
      <c r="C1859" s="235"/>
      <c r="E1859" s="235"/>
      <c r="G1859" s="235"/>
      <c r="I1859" s="235"/>
      <c r="K1859" s="235"/>
      <c r="M1859" s="235"/>
      <c r="O1859" s="235"/>
      <c r="Q1859" s="235"/>
      <c r="S1859" s="235"/>
      <c r="U1859" s="235"/>
      <c r="W1859" s="235"/>
    </row>
    <row r="1860" spans="1:23" x14ac:dyDescent="0.35">
      <c r="A1860" s="235"/>
      <c r="C1860" s="235"/>
      <c r="E1860" s="235"/>
      <c r="G1860" s="235"/>
      <c r="I1860" s="235"/>
      <c r="K1860" s="235"/>
      <c r="M1860" s="235"/>
      <c r="O1860" s="235"/>
      <c r="Q1860" s="235"/>
      <c r="S1860" s="235"/>
      <c r="U1860" s="235"/>
      <c r="W1860" s="235"/>
    </row>
    <row r="1861" spans="1:23" x14ac:dyDescent="0.35">
      <c r="A1861" s="235"/>
      <c r="C1861" s="235"/>
      <c r="E1861" s="235"/>
      <c r="G1861" s="235"/>
      <c r="I1861" s="235"/>
      <c r="K1861" s="235"/>
      <c r="M1861" s="235"/>
      <c r="O1861" s="235"/>
      <c r="Q1861" s="235"/>
      <c r="S1861" s="235"/>
      <c r="U1861" s="235"/>
      <c r="W1861" s="235"/>
    </row>
    <row r="1862" spans="1:23" x14ac:dyDescent="0.35">
      <c r="A1862" s="235"/>
      <c r="C1862" s="235"/>
      <c r="E1862" s="235"/>
      <c r="G1862" s="235"/>
      <c r="I1862" s="235"/>
      <c r="K1862" s="235"/>
      <c r="M1862" s="235"/>
      <c r="O1862" s="235"/>
      <c r="Q1862" s="235"/>
      <c r="S1862" s="235"/>
      <c r="U1862" s="235"/>
      <c r="W1862" s="235"/>
    </row>
    <row r="1863" spans="1:23" x14ac:dyDescent="0.35">
      <c r="A1863" s="235"/>
      <c r="C1863" s="235"/>
      <c r="E1863" s="235"/>
      <c r="G1863" s="235"/>
      <c r="I1863" s="235"/>
      <c r="K1863" s="235"/>
      <c r="M1863" s="235"/>
      <c r="O1863" s="235"/>
      <c r="Q1863" s="235"/>
      <c r="S1863" s="235"/>
      <c r="U1863" s="235"/>
      <c r="W1863" s="235"/>
    </row>
    <row r="1864" spans="1:23" x14ac:dyDescent="0.35">
      <c r="A1864" s="235"/>
      <c r="C1864" s="235"/>
      <c r="E1864" s="235"/>
      <c r="G1864" s="235"/>
      <c r="I1864" s="235"/>
      <c r="K1864" s="235"/>
      <c r="M1864" s="235"/>
      <c r="O1864" s="235"/>
      <c r="Q1864" s="235"/>
      <c r="S1864" s="235"/>
      <c r="U1864" s="235"/>
      <c r="W1864" s="235"/>
    </row>
    <row r="1865" spans="1:23" x14ac:dyDescent="0.35">
      <c r="A1865" s="235"/>
      <c r="C1865" s="235"/>
      <c r="E1865" s="235"/>
      <c r="G1865" s="235"/>
      <c r="I1865" s="235"/>
      <c r="K1865" s="235"/>
      <c r="M1865" s="235"/>
      <c r="O1865" s="235"/>
      <c r="Q1865" s="235"/>
      <c r="S1865" s="235"/>
      <c r="U1865" s="235"/>
      <c r="W1865" s="235"/>
    </row>
    <row r="1866" spans="1:23" x14ac:dyDescent="0.35">
      <c r="A1866" s="235"/>
      <c r="C1866" s="235"/>
      <c r="E1866" s="235"/>
      <c r="G1866" s="235"/>
      <c r="I1866" s="235"/>
      <c r="K1866" s="235"/>
      <c r="M1866" s="235"/>
      <c r="O1866" s="235"/>
      <c r="Q1866" s="235"/>
      <c r="S1866" s="235"/>
      <c r="U1866" s="235"/>
      <c r="W1866" s="235"/>
    </row>
    <row r="1867" spans="1:23" x14ac:dyDescent="0.35">
      <c r="A1867" s="235"/>
      <c r="C1867" s="235"/>
      <c r="E1867" s="235"/>
      <c r="G1867" s="235"/>
      <c r="I1867" s="235"/>
      <c r="K1867" s="235"/>
      <c r="M1867" s="235"/>
      <c r="O1867" s="235"/>
      <c r="Q1867" s="235"/>
      <c r="S1867" s="235"/>
      <c r="U1867" s="235"/>
      <c r="W1867" s="235"/>
    </row>
    <row r="1868" spans="1:23" x14ac:dyDescent="0.35">
      <c r="A1868" s="235"/>
      <c r="C1868" s="235"/>
      <c r="E1868" s="235"/>
      <c r="G1868" s="235"/>
      <c r="I1868" s="235"/>
      <c r="K1868" s="235"/>
      <c r="M1868" s="235"/>
      <c r="O1868" s="235"/>
      <c r="Q1868" s="235"/>
      <c r="S1868" s="235"/>
      <c r="U1868" s="235"/>
      <c r="W1868" s="235"/>
    </row>
    <row r="1869" spans="1:23" x14ac:dyDescent="0.35">
      <c r="A1869" s="235"/>
      <c r="C1869" s="235"/>
      <c r="E1869" s="235"/>
      <c r="G1869" s="235"/>
      <c r="I1869" s="235"/>
      <c r="K1869" s="235"/>
      <c r="M1869" s="235"/>
      <c r="O1869" s="235"/>
      <c r="Q1869" s="235"/>
      <c r="S1869" s="235"/>
      <c r="U1869" s="235"/>
      <c r="W1869" s="235"/>
    </row>
    <row r="1870" spans="1:23" x14ac:dyDescent="0.35">
      <c r="A1870" s="235"/>
      <c r="C1870" s="235"/>
      <c r="E1870" s="235"/>
      <c r="G1870" s="235"/>
      <c r="I1870" s="235"/>
      <c r="K1870" s="235"/>
      <c r="M1870" s="235"/>
      <c r="O1870" s="235"/>
      <c r="Q1870" s="235"/>
      <c r="S1870" s="235"/>
      <c r="U1870" s="235"/>
      <c r="W1870" s="235"/>
    </row>
    <row r="1871" spans="1:23" x14ac:dyDescent="0.35">
      <c r="A1871" s="235"/>
      <c r="C1871" s="235"/>
      <c r="E1871" s="235"/>
      <c r="G1871" s="235"/>
      <c r="I1871" s="235"/>
      <c r="K1871" s="235"/>
      <c r="M1871" s="235"/>
      <c r="O1871" s="235"/>
      <c r="Q1871" s="235"/>
      <c r="S1871" s="235"/>
      <c r="U1871" s="235"/>
      <c r="W1871" s="235"/>
    </row>
    <row r="1872" spans="1:23" x14ac:dyDescent="0.35">
      <c r="A1872" s="235"/>
      <c r="C1872" s="235"/>
      <c r="E1872" s="235"/>
      <c r="G1872" s="235"/>
      <c r="I1872" s="235"/>
      <c r="K1872" s="235"/>
      <c r="M1872" s="235"/>
      <c r="O1872" s="235"/>
      <c r="Q1872" s="235"/>
      <c r="S1872" s="235"/>
      <c r="U1872" s="235"/>
      <c r="W1872" s="235"/>
    </row>
    <row r="1873" spans="1:23" x14ac:dyDescent="0.35">
      <c r="A1873" s="235"/>
      <c r="C1873" s="235"/>
      <c r="E1873" s="235"/>
      <c r="G1873" s="235"/>
      <c r="I1873" s="235"/>
      <c r="K1873" s="235"/>
      <c r="M1873" s="235"/>
      <c r="O1873" s="235"/>
      <c r="Q1873" s="235"/>
      <c r="S1873" s="235"/>
      <c r="U1873" s="235"/>
      <c r="W1873" s="235"/>
    </row>
    <row r="1874" spans="1:23" x14ac:dyDescent="0.35">
      <c r="A1874" s="235"/>
      <c r="C1874" s="235"/>
      <c r="E1874" s="235"/>
      <c r="G1874" s="235"/>
      <c r="I1874" s="235"/>
      <c r="K1874" s="235"/>
      <c r="M1874" s="235"/>
      <c r="O1874" s="235"/>
      <c r="Q1874" s="235"/>
      <c r="S1874" s="235"/>
      <c r="U1874" s="235"/>
      <c r="W1874" s="235"/>
    </row>
    <row r="1875" spans="1:23" x14ac:dyDescent="0.35">
      <c r="A1875" s="235"/>
      <c r="C1875" s="235"/>
      <c r="E1875" s="235"/>
      <c r="G1875" s="235"/>
      <c r="I1875" s="235"/>
      <c r="K1875" s="235"/>
      <c r="M1875" s="235"/>
      <c r="O1875" s="235"/>
      <c r="Q1875" s="235"/>
      <c r="S1875" s="235"/>
      <c r="U1875" s="235"/>
      <c r="W1875" s="235"/>
    </row>
    <row r="1876" spans="1:23" x14ac:dyDescent="0.35">
      <c r="A1876" s="235"/>
      <c r="C1876" s="235"/>
      <c r="E1876" s="235"/>
      <c r="G1876" s="235"/>
      <c r="I1876" s="235"/>
      <c r="K1876" s="235"/>
      <c r="M1876" s="235"/>
      <c r="O1876" s="235"/>
      <c r="Q1876" s="235"/>
      <c r="S1876" s="235"/>
      <c r="U1876" s="235"/>
      <c r="W1876" s="235"/>
    </row>
    <row r="1877" spans="1:23" x14ac:dyDescent="0.35">
      <c r="A1877" s="235"/>
      <c r="C1877" s="235"/>
      <c r="E1877" s="235"/>
      <c r="G1877" s="235"/>
      <c r="I1877" s="235"/>
      <c r="K1877" s="235"/>
      <c r="M1877" s="235"/>
      <c r="O1877" s="235"/>
      <c r="Q1877" s="235"/>
      <c r="S1877" s="235"/>
      <c r="U1877" s="235"/>
      <c r="W1877" s="235"/>
    </row>
    <row r="1878" spans="1:23" x14ac:dyDescent="0.35">
      <c r="A1878" s="235"/>
      <c r="C1878" s="235"/>
      <c r="E1878" s="235"/>
      <c r="G1878" s="235"/>
      <c r="I1878" s="235"/>
      <c r="K1878" s="235"/>
      <c r="M1878" s="235"/>
      <c r="O1878" s="235"/>
      <c r="Q1878" s="235"/>
      <c r="S1878" s="235"/>
      <c r="U1878" s="235"/>
      <c r="W1878" s="235"/>
    </row>
    <row r="1879" spans="1:23" x14ac:dyDescent="0.35">
      <c r="A1879" s="235"/>
      <c r="C1879" s="235"/>
      <c r="E1879" s="235"/>
      <c r="G1879" s="235"/>
      <c r="I1879" s="235"/>
      <c r="K1879" s="235"/>
      <c r="M1879" s="235"/>
      <c r="O1879" s="235"/>
      <c r="Q1879" s="235"/>
      <c r="S1879" s="235"/>
      <c r="U1879" s="235"/>
      <c r="W1879" s="235"/>
    </row>
    <row r="1880" spans="1:23" x14ac:dyDescent="0.35">
      <c r="A1880" s="235"/>
      <c r="C1880" s="235"/>
      <c r="E1880" s="235"/>
      <c r="G1880" s="235"/>
      <c r="I1880" s="235"/>
      <c r="K1880" s="235"/>
      <c r="M1880" s="235"/>
      <c r="O1880" s="235"/>
      <c r="Q1880" s="235"/>
      <c r="S1880" s="235"/>
      <c r="U1880" s="235"/>
      <c r="W1880" s="235"/>
    </row>
    <row r="1881" spans="1:23" x14ac:dyDescent="0.35">
      <c r="A1881" s="235"/>
      <c r="C1881" s="235"/>
      <c r="E1881" s="235"/>
      <c r="G1881" s="235"/>
      <c r="I1881" s="235"/>
      <c r="K1881" s="235"/>
      <c r="M1881" s="235"/>
      <c r="O1881" s="235"/>
      <c r="Q1881" s="235"/>
      <c r="S1881" s="235"/>
      <c r="U1881" s="235"/>
      <c r="W1881" s="235"/>
    </row>
    <row r="1882" spans="1:23" x14ac:dyDescent="0.35">
      <c r="A1882" s="235"/>
      <c r="C1882" s="235"/>
      <c r="E1882" s="235"/>
      <c r="G1882" s="235"/>
      <c r="I1882" s="235"/>
      <c r="K1882" s="235"/>
      <c r="M1882" s="235"/>
      <c r="O1882" s="235"/>
      <c r="Q1882" s="235"/>
      <c r="S1882" s="235"/>
      <c r="U1882" s="235"/>
      <c r="W1882" s="235"/>
    </row>
    <row r="1883" spans="1:23" x14ac:dyDescent="0.35">
      <c r="A1883" s="235"/>
      <c r="C1883" s="235"/>
      <c r="E1883" s="235"/>
      <c r="G1883" s="235"/>
      <c r="I1883" s="235"/>
      <c r="K1883" s="235"/>
      <c r="M1883" s="235"/>
      <c r="O1883" s="235"/>
      <c r="Q1883" s="235"/>
      <c r="S1883" s="235"/>
      <c r="U1883" s="235"/>
      <c r="W1883" s="235"/>
    </row>
    <row r="1884" spans="1:23" x14ac:dyDescent="0.35">
      <c r="A1884" s="235"/>
      <c r="C1884" s="235"/>
      <c r="E1884" s="235"/>
      <c r="G1884" s="235"/>
      <c r="I1884" s="235"/>
      <c r="K1884" s="235"/>
      <c r="M1884" s="235"/>
      <c r="O1884" s="235"/>
      <c r="Q1884" s="235"/>
      <c r="S1884" s="235"/>
      <c r="U1884" s="235"/>
      <c r="W1884" s="235"/>
    </row>
    <row r="1885" spans="1:23" x14ac:dyDescent="0.35">
      <c r="A1885" s="235"/>
      <c r="C1885" s="235"/>
      <c r="E1885" s="235"/>
      <c r="G1885" s="235"/>
      <c r="I1885" s="235"/>
      <c r="K1885" s="235"/>
      <c r="M1885" s="235"/>
      <c r="O1885" s="235"/>
      <c r="Q1885" s="235"/>
      <c r="S1885" s="235"/>
      <c r="U1885" s="235"/>
      <c r="W1885" s="235"/>
    </row>
    <row r="1886" spans="1:23" x14ac:dyDescent="0.35">
      <c r="A1886" s="235"/>
      <c r="C1886" s="235"/>
      <c r="E1886" s="235"/>
      <c r="G1886" s="235"/>
      <c r="I1886" s="235"/>
      <c r="K1886" s="235"/>
      <c r="M1886" s="235"/>
      <c r="O1886" s="235"/>
      <c r="Q1886" s="235"/>
      <c r="S1886" s="235"/>
      <c r="U1886" s="235"/>
      <c r="W1886" s="235"/>
    </row>
    <row r="1887" spans="1:23" x14ac:dyDescent="0.35">
      <c r="A1887" s="235"/>
      <c r="C1887" s="235"/>
      <c r="E1887" s="235"/>
      <c r="G1887" s="235"/>
      <c r="I1887" s="235"/>
      <c r="K1887" s="235"/>
      <c r="M1887" s="235"/>
      <c r="O1887" s="235"/>
      <c r="Q1887" s="235"/>
      <c r="S1887" s="235"/>
      <c r="U1887" s="235"/>
      <c r="W1887" s="235"/>
    </row>
    <row r="1888" spans="1:23" x14ac:dyDescent="0.35">
      <c r="A1888" s="235"/>
      <c r="C1888" s="235"/>
      <c r="E1888" s="235"/>
      <c r="G1888" s="235"/>
      <c r="I1888" s="235"/>
      <c r="K1888" s="235"/>
      <c r="M1888" s="235"/>
      <c r="O1888" s="235"/>
      <c r="Q1888" s="235"/>
      <c r="S1888" s="235"/>
      <c r="U1888" s="235"/>
      <c r="W1888" s="235"/>
    </row>
    <row r="1889" spans="1:23" x14ac:dyDescent="0.35">
      <c r="A1889" s="235"/>
      <c r="C1889" s="235"/>
      <c r="E1889" s="235"/>
      <c r="G1889" s="235"/>
      <c r="I1889" s="235"/>
      <c r="K1889" s="235"/>
      <c r="M1889" s="235"/>
      <c r="O1889" s="235"/>
      <c r="Q1889" s="235"/>
      <c r="S1889" s="235"/>
      <c r="U1889" s="235"/>
      <c r="W1889" s="235"/>
    </row>
    <row r="1890" spans="1:23" x14ac:dyDescent="0.35">
      <c r="A1890" s="235"/>
      <c r="C1890" s="235"/>
      <c r="E1890" s="235"/>
      <c r="G1890" s="235"/>
      <c r="I1890" s="235"/>
      <c r="K1890" s="235"/>
      <c r="M1890" s="235"/>
      <c r="O1890" s="235"/>
      <c r="Q1890" s="235"/>
      <c r="S1890" s="235"/>
      <c r="U1890" s="235"/>
      <c r="W1890" s="235"/>
    </row>
    <row r="1891" spans="1:23" x14ac:dyDescent="0.35">
      <c r="A1891" s="235"/>
      <c r="C1891" s="235"/>
      <c r="E1891" s="235"/>
      <c r="G1891" s="235"/>
      <c r="I1891" s="235"/>
      <c r="K1891" s="235"/>
      <c r="M1891" s="235"/>
      <c r="O1891" s="235"/>
      <c r="Q1891" s="235"/>
      <c r="S1891" s="235"/>
      <c r="U1891" s="235"/>
      <c r="W1891" s="235"/>
    </row>
    <row r="1892" spans="1:23" x14ac:dyDescent="0.35">
      <c r="A1892" s="235"/>
      <c r="C1892" s="235"/>
      <c r="E1892" s="235"/>
      <c r="G1892" s="235"/>
      <c r="I1892" s="235"/>
      <c r="K1892" s="235"/>
      <c r="M1892" s="235"/>
      <c r="O1892" s="235"/>
      <c r="Q1892" s="235"/>
      <c r="S1892" s="235"/>
      <c r="U1892" s="235"/>
      <c r="W1892" s="235"/>
    </row>
    <row r="1893" spans="1:23" x14ac:dyDescent="0.35">
      <c r="A1893" s="235"/>
      <c r="C1893" s="235"/>
      <c r="E1893" s="235"/>
      <c r="G1893" s="235"/>
      <c r="I1893" s="235"/>
      <c r="K1893" s="235"/>
      <c r="M1893" s="235"/>
      <c r="O1893" s="235"/>
      <c r="Q1893" s="235"/>
      <c r="S1893" s="235"/>
      <c r="U1893" s="235"/>
      <c r="W1893" s="235"/>
    </row>
    <row r="1894" spans="1:23" x14ac:dyDescent="0.35">
      <c r="A1894" s="235"/>
      <c r="C1894" s="235"/>
      <c r="E1894" s="235"/>
      <c r="G1894" s="235"/>
      <c r="I1894" s="235"/>
      <c r="K1894" s="235"/>
      <c r="M1894" s="235"/>
      <c r="O1894" s="235"/>
      <c r="Q1894" s="235"/>
      <c r="S1894" s="235"/>
      <c r="U1894" s="235"/>
      <c r="W1894" s="235"/>
    </row>
    <row r="1895" spans="1:23" x14ac:dyDescent="0.35">
      <c r="A1895" s="235"/>
      <c r="C1895" s="235"/>
      <c r="E1895" s="235"/>
      <c r="G1895" s="235"/>
      <c r="I1895" s="235"/>
      <c r="K1895" s="235"/>
      <c r="M1895" s="235"/>
      <c r="O1895" s="235"/>
      <c r="Q1895" s="235"/>
      <c r="S1895" s="235"/>
      <c r="U1895" s="235"/>
      <c r="W1895" s="235"/>
    </row>
    <row r="1896" spans="1:23" x14ac:dyDescent="0.35">
      <c r="A1896" s="235"/>
      <c r="C1896" s="235"/>
      <c r="E1896" s="235"/>
      <c r="G1896" s="235"/>
      <c r="I1896" s="235"/>
      <c r="K1896" s="235"/>
      <c r="M1896" s="235"/>
      <c r="O1896" s="235"/>
      <c r="Q1896" s="235"/>
      <c r="S1896" s="235"/>
      <c r="U1896" s="235"/>
      <c r="W1896" s="235"/>
    </row>
    <row r="1897" spans="1:23" x14ac:dyDescent="0.35">
      <c r="A1897" s="235"/>
      <c r="C1897" s="235"/>
      <c r="E1897" s="235"/>
      <c r="G1897" s="235"/>
      <c r="I1897" s="235"/>
      <c r="K1897" s="235"/>
      <c r="M1897" s="235"/>
      <c r="O1897" s="235"/>
      <c r="Q1897" s="235"/>
      <c r="S1897" s="235"/>
      <c r="U1897" s="235"/>
      <c r="W1897" s="235"/>
    </row>
    <row r="1898" spans="1:23" x14ac:dyDescent="0.35">
      <c r="A1898" s="235"/>
      <c r="C1898" s="235"/>
      <c r="E1898" s="235"/>
      <c r="G1898" s="235"/>
      <c r="I1898" s="235"/>
      <c r="K1898" s="235"/>
      <c r="M1898" s="235"/>
      <c r="O1898" s="235"/>
      <c r="Q1898" s="235"/>
      <c r="S1898" s="235"/>
      <c r="U1898" s="235"/>
      <c r="W1898" s="235"/>
    </row>
    <row r="1899" spans="1:23" x14ac:dyDescent="0.35">
      <c r="A1899" s="235"/>
      <c r="C1899" s="235"/>
      <c r="E1899" s="235"/>
      <c r="G1899" s="235"/>
      <c r="I1899" s="235"/>
      <c r="K1899" s="235"/>
      <c r="M1899" s="235"/>
      <c r="O1899" s="235"/>
      <c r="Q1899" s="235"/>
      <c r="S1899" s="235"/>
      <c r="U1899" s="235"/>
      <c r="W1899" s="235"/>
    </row>
    <row r="1900" spans="1:23" x14ac:dyDescent="0.35">
      <c r="A1900" s="235"/>
      <c r="C1900" s="235"/>
      <c r="E1900" s="235"/>
      <c r="G1900" s="235"/>
      <c r="I1900" s="235"/>
      <c r="K1900" s="235"/>
      <c r="M1900" s="235"/>
      <c r="O1900" s="235"/>
      <c r="Q1900" s="235"/>
      <c r="S1900" s="235"/>
      <c r="U1900" s="235"/>
      <c r="W1900" s="235"/>
    </row>
    <row r="1901" spans="1:23" x14ac:dyDescent="0.35">
      <c r="A1901" s="235"/>
      <c r="C1901" s="235"/>
      <c r="E1901" s="235"/>
      <c r="G1901" s="235"/>
      <c r="I1901" s="235"/>
      <c r="K1901" s="235"/>
      <c r="M1901" s="235"/>
      <c r="O1901" s="235"/>
      <c r="Q1901" s="235"/>
      <c r="S1901" s="235"/>
      <c r="U1901" s="235"/>
      <c r="W1901" s="235"/>
    </row>
    <row r="1902" spans="1:23" x14ac:dyDescent="0.35">
      <c r="A1902" s="235"/>
      <c r="C1902" s="235"/>
      <c r="E1902" s="235"/>
      <c r="G1902" s="235"/>
      <c r="I1902" s="235"/>
      <c r="K1902" s="235"/>
      <c r="M1902" s="235"/>
      <c r="O1902" s="235"/>
      <c r="Q1902" s="235"/>
      <c r="S1902" s="235"/>
      <c r="U1902" s="235"/>
      <c r="W1902" s="235"/>
    </row>
    <row r="1903" spans="1:23" x14ac:dyDescent="0.35">
      <c r="A1903" s="235"/>
      <c r="C1903" s="235"/>
      <c r="E1903" s="235"/>
      <c r="G1903" s="235"/>
      <c r="I1903" s="235"/>
      <c r="K1903" s="235"/>
      <c r="M1903" s="235"/>
      <c r="O1903" s="235"/>
      <c r="Q1903" s="235"/>
      <c r="S1903" s="235"/>
      <c r="U1903" s="235"/>
      <c r="W1903" s="235"/>
    </row>
    <row r="1904" spans="1:23" x14ac:dyDescent="0.35">
      <c r="A1904" s="235"/>
      <c r="C1904" s="235"/>
      <c r="E1904" s="235"/>
      <c r="G1904" s="235"/>
      <c r="I1904" s="235"/>
      <c r="K1904" s="235"/>
      <c r="M1904" s="235"/>
      <c r="O1904" s="235"/>
      <c r="Q1904" s="235"/>
      <c r="S1904" s="235"/>
      <c r="U1904" s="235"/>
      <c r="W1904" s="235"/>
    </row>
    <row r="1905" spans="1:23" x14ac:dyDescent="0.35">
      <c r="A1905" s="235"/>
      <c r="C1905" s="235"/>
      <c r="E1905" s="235"/>
      <c r="G1905" s="235"/>
      <c r="I1905" s="235"/>
      <c r="K1905" s="235"/>
      <c r="M1905" s="235"/>
      <c r="O1905" s="235"/>
      <c r="Q1905" s="235"/>
      <c r="S1905" s="235"/>
      <c r="U1905" s="235"/>
      <c r="W1905" s="235"/>
    </row>
    <row r="1906" spans="1:23" x14ac:dyDescent="0.35">
      <c r="A1906" s="235"/>
      <c r="C1906" s="235"/>
      <c r="E1906" s="235"/>
      <c r="G1906" s="235"/>
      <c r="I1906" s="235"/>
      <c r="K1906" s="235"/>
      <c r="M1906" s="235"/>
      <c r="O1906" s="235"/>
      <c r="Q1906" s="235"/>
      <c r="S1906" s="235"/>
      <c r="U1906" s="235"/>
      <c r="W1906" s="235"/>
    </row>
    <row r="1907" spans="1:23" x14ac:dyDescent="0.35">
      <c r="A1907" s="235"/>
      <c r="C1907" s="235"/>
      <c r="E1907" s="235"/>
      <c r="G1907" s="235"/>
      <c r="I1907" s="235"/>
      <c r="K1907" s="235"/>
      <c r="M1907" s="235"/>
      <c r="O1907" s="235"/>
      <c r="Q1907" s="235"/>
      <c r="S1907" s="235"/>
      <c r="U1907" s="235"/>
      <c r="W1907" s="235"/>
    </row>
    <row r="1908" spans="1:23" x14ac:dyDescent="0.35">
      <c r="A1908" s="235"/>
      <c r="C1908" s="235"/>
      <c r="E1908" s="235"/>
      <c r="G1908" s="235"/>
      <c r="I1908" s="235"/>
      <c r="K1908" s="235"/>
      <c r="M1908" s="235"/>
      <c r="O1908" s="235"/>
      <c r="Q1908" s="235"/>
      <c r="S1908" s="235"/>
      <c r="U1908" s="235"/>
      <c r="W1908" s="235"/>
    </row>
    <row r="1909" spans="1:23" x14ac:dyDescent="0.35">
      <c r="A1909" s="235"/>
      <c r="C1909" s="235"/>
      <c r="E1909" s="235"/>
      <c r="G1909" s="235"/>
      <c r="I1909" s="235"/>
      <c r="K1909" s="235"/>
      <c r="M1909" s="235"/>
      <c r="O1909" s="235"/>
      <c r="Q1909" s="235"/>
      <c r="S1909" s="235"/>
      <c r="U1909" s="235"/>
      <c r="W1909" s="235"/>
    </row>
    <row r="1910" spans="1:23" x14ac:dyDescent="0.35">
      <c r="A1910" s="235"/>
      <c r="C1910" s="235"/>
      <c r="E1910" s="235"/>
      <c r="G1910" s="235"/>
      <c r="I1910" s="235"/>
      <c r="K1910" s="235"/>
      <c r="M1910" s="235"/>
      <c r="O1910" s="235"/>
      <c r="Q1910" s="235"/>
      <c r="S1910" s="235"/>
      <c r="U1910" s="235"/>
      <c r="W1910" s="235"/>
    </row>
    <row r="1911" spans="1:23" x14ac:dyDescent="0.35">
      <c r="A1911" s="235"/>
      <c r="C1911" s="235"/>
      <c r="E1911" s="235"/>
      <c r="G1911" s="235"/>
      <c r="I1911" s="235"/>
      <c r="K1911" s="235"/>
      <c r="M1911" s="235"/>
      <c r="O1911" s="235"/>
      <c r="Q1911" s="235"/>
      <c r="S1911" s="235"/>
      <c r="U1911" s="235"/>
      <c r="W1911" s="235"/>
    </row>
    <row r="1912" spans="1:23" x14ac:dyDescent="0.35">
      <c r="A1912" s="235"/>
      <c r="C1912" s="235"/>
      <c r="E1912" s="235"/>
      <c r="G1912" s="235"/>
      <c r="I1912" s="235"/>
      <c r="K1912" s="235"/>
      <c r="M1912" s="235"/>
      <c r="O1912" s="235"/>
      <c r="Q1912" s="235"/>
      <c r="S1912" s="235"/>
      <c r="U1912" s="235"/>
      <c r="W1912" s="235"/>
    </row>
    <row r="1913" spans="1:23" x14ac:dyDescent="0.35">
      <c r="A1913" s="235"/>
      <c r="C1913" s="235"/>
      <c r="E1913" s="235"/>
      <c r="G1913" s="235"/>
      <c r="I1913" s="235"/>
      <c r="K1913" s="235"/>
      <c r="M1913" s="235"/>
      <c r="O1913" s="235"/>
      <c r="Q1913" s="235"/>
      <c r="S1913" s="235"/>
      <c r="U1913" s="235"/>
      <c r="W1913" s="235"/>
    </row>
    <row r="1914" spans="1:23" x14ac:dyDescent="0.35">
      <c r="A1914" s="235"/>
      <c r="C1914" s="235"/>
      <c r="E1914" s="235"/>
      <c r="G1914" s="235"/>
      <c r="I1914" s="235"/>
      <c r="K1914" s="235"/>
      <c r="M1914" s="235"/>
      <c r="O1914" s="235"/>
      <c r="Q1914" s="235"/>
      <c r="S1914" s="235"/>
      <c r="U1914" s="235"/>
      <c r="W1914" s="235"/>
    </row>
    <row r="1915" spans="1:23" x14ac:dyDescent="0.35">
      <c r="A1915" s="235"/>
      <c r="C1915" s="235"/>
      <c r="E1915" s="235"/>
      <c r="G1915" s="235"/>
      <c r="I1915" s="235"/>
      <c r="K1915" s="235"/>
      <c r="M1915" s="235"/>
      <c r="O1915" s="235"/>
      <c r="Q1915" s="235"/>
      <c r="S1915" s="235"/>
      <c r="U1915" s="235"/>
      <c r="W1915" s="235"/>
    </row>
    <row r="1916" spans="1:23" x14ac:dyDescent="0.35">
      <c r="A1916" s="235"/>
      <c r="C1916" s="235"/>
      <c r="E1916" s="235"/>
      <c r="G1916" s="235"/>
      <c r="I1916" s="235"/>
      <c r="K1916" s="235"/>
      <c r="M1916" s="235"/>
      <c r="O1916" s="235"/>
      <c r="Q1916" s="235"/>
      <c r="S1916" s="235"/>
      <c r="U1916" s="235"/>
      <c r="W1916" s="235"/>
    </row>
    <row r="1917" spans="1:23" x14ac:dyDescent="0.35">
      <c r="A1917" s="235"/>
      <c r="C1917" s="235"/>
      <c r="E1917" s="235"/>
      <c r="G1917" s="235"/>
      <c r="I1917" s="235"/>
      <c r="K1917" s="235"/>
      <c r="M1917" s="235"/>
      <c r="O1917" s="235"/>
      <c r="Q1917" s="235"/>
      <c r="S1917" s="235"/>
      <c r="U1917" s="235"/>
      <c r="W1917" s="235"/>
    </row>
    <row r="1918" spans="1:23" x14ac:dyDescent="0.35">
      <c r="A1918" s="235"/>
      <c r="C1918" s="235"/>
      <c r="E1918" s="235"/>
      <c r="G1918" s="235"/>
      <c r="I1918" s="235"/>
      <c r="K1918" s="235"/>
      <c r="M1918" s="235"/>
      <c r="O1918" s="235"/>
      <c r="Q1918" s="235"/>
      <c r="S1918" s="235"/>
      <c r="U1918" s="235"/>
      <c r="W1918" s="235"/>
    </row>
    <row r="1919" spans="1:23" x14ac:dyDescent="0.35">
      <c r="A1919" s="235"/>
      <c r="C1919" s="235"/>
      <c r="E1919" s="235"/>
      <c r="G1919" s="235"/>
      <c r="I1919" s="235"/>
      <c r="K1919" s="235"/>
      <c r="M1919" s="235"/>
      <c r="O1919" s="235"/>
      <c r="Q1919" s="235"/>
      <c r="S1919" s="235"/>
      <c r="U1919" s="235"/>
      <c r="W1919" s="235"/>
    </row>
    <row r="1920" spans="1:23" x14ac:dyDescent="0.35">
      <c r="A1920" s="235"/>
      <c r="C1920" s="235"/>
      <c r="E1920" s="235"/>
      <c r="G1920" s="235"/>
      <c r="I1920" s="235"/>
      <c r="K1920" s="235"/>
      <c r="M1920" s="235"/>
      <c r="O1920" s="235"/>
      <c r="Q1920" s="235"/>
      <c r="S1920" s="235"/>
      <c r="U1920" s="235"/>
      <c r="W1920" s="235"/>
    </row>
    <row r="1921" spans="1:23" x14ac:dyDescent="0.35">
      <c r="A1921" s="235"/>
      <c r="C1921" s="235"/>
      <c r="E1921" s="235"/>
      <c r="G1921" s="235"/>
      <c r="I1921" s="235"/>
      <c r="K1921" s="235"/>
      <c r="M1921" s="235"/>
      <c r="O1921" s="235"/>
      <c r="Q1921" s="235"/>
      <c r="S1921" s="235"/>
      <c r="U1921" s="235"/>
      <c r="W1921" s="235"/>
    </row>
    <row r="1922" spans="1:23" x14ac:dyDescent="0.35">
      <c r="A1922" s="235"/>
      <c r="C1922" s="235"/>
      <c r="E1922" s="235"/>
      <c r="G1922" s="235"/>
      <c r="I1922" s="235"/>
      <c r="K1922" s="235"/>
      <c r="M1922" s="235"/>
      <c r="O1922" s="235"/>
      <c r="Q1922" s="235"/>
      <c r="S1922" s="235"/>
      <c r="U1922" s="235"/>
      <c r="W1922" s="235"/>
    </row>
    <row r="1923" spans="1:23" x14ac:dyDescent="0.35">
      <c r="A1923" s="235"/>
      <c r="C1923" s="235"/>
      <c r="E1923" s="235"/>
      <c r="G1923" s="235"/>
      <c r="I1923" s="235"/>
      <c r="K1923" s="235"/>
      <c r="M1923" s="235"/>
      <c r="O1923" s="235"/>
      <c r="Q1923" s="235"/>
      <c r="S1923" s="235"/>
      <c r="U1923" s="235"/>
      <c r="W1923" s="235"/>
    </row>
    <row r="1924" spans="1:23" x14ac:dyDescent="0.35">
      <c r="A1924" s="235"/>
      <c r="C1924" s="235"/>
      <c r="E1924" s="235"/>
      <c r="G1924" s="235"/>
      <c r="I1924" s="235"/>
      <c r="K1924" s="235"/>
      <c r="M1924" s="235"/>
      <c r="O1924" s="235"/>
      <c r="Q1924" s="235"/>
      <c r="S1924" s="235"/>
      <c r="U1924" s="235"/>
      <c r="W1924" s="235"/>
    </row>
    <row r="1925" spans="1:23" x14ac:dyDescent="0.35">
      <c r="A1925" s="235"/>
      <c r="C1925" s="235"/>
      <c r="E1925" s="235"/>
      <c r="G1925" s="235"/>
      <c r="I1925" s="235"/>
      <c r="K1925" s="235"/>
      <c r="M1925" s="235"/>
      <c r="O1925" s="235"/>
      <c r="Q1925" s="235"/>
      <c r="S1925" s="235"/>
      <c r="U1925" s="235"/>
      <c r="W1925" s="235"/>
    </row>
    <row r="1926" spans="1:23" x14ac:dyDescent="0.35">
      <c r="A1926" s="235"/>
      <c r="C1926" s="235"/>
      <c r="E1926" s="235"/>
      <c r="G1926" s="235"/>
      <c r="I1926" s="235"/>
      <c r="K1926" s="235"/>
      <c r="M1926" s="235"/>
      <c r="O1926" s="235"/>
      <c r="Q1926" s="235"/>
      <c r="S1926" s="235"/>
      <c r="U1926" s="235"/>
      <c r="W1926" s="235"/>
    </row>
    <row r="1927" spans="1:23" x14ac:dyDescent="0.35">
      <c r="A1927" s="235"/>
      <c r="C1927" s="235"/>
      <c r="E1927" s="235"/>
      <c r="G1927" s="235"/>
      <c r="I1927" s="235"/>
      <c r="K1927" s="235"/>
      <c r="M1927" s="235"/>
      <c r="O1927" s="235"/>
      <c r="Q1927" s="235"/>
      <c r="S1927" s="235"/>
      <c r="U1927" s="235"/>
      <c r="W1927" s="235"/>
    </row>
    <row r="1928" spans="1:23" x14ac:dyDescent="0.35">
      <c r="A1928" s="235"/>
      <c r="C1928" s="235"/>
      <c r="E1928" s="235"/>
      <c r="G1928" s="235"/>
      <c r="I1928" s="235"/>
      <c r="K1928" s="235"/>
      <c r="M1928" s="235"/>
      <c r="O1928" s="235"/>
      <c r="Q1928" s="235"/>
      <c r="S1928" s="235"/>
      <c r="U1928" s="235"/>
      <c r="W1928" s="235"/>
    </row>
    <row r="1929" spans="1:23" x14ac:dyDescent="0.35">
      <c r="A1929" s="235"/>
      <c r="C1929" s="235"/>
      <c r="E1929" s="235"/>
      <c r="G1929" s="235"/>
      <c r="I1929" s="235"/>
      <c r="K1929" s="235"/>
      <c r="M1929" s="235"/>
      <c r="O1929" s="235"/>
      <c r="Q1929" s="235"/>
      <c r="S1929" s="235"/>
      <c r="U1929" s="235"/>
      <c r="W1929" s="235"/>
    </row>
    <row r="1930" spans="1:23" x14ac:dyDescent="0.35">
      <c r="A1930" s="235"/>
      <c r="C1930" s="235"/>
      <c r="E1930" s="235"/>
      <c r="G1930" s="235"/>
      <c r="I1930" s="235"/>
      <c r="K1930" s="235"/>
      <c r="M1930" s="235"/>
      <c r="O1930" s="235"/>
      <c r="Q1930" s="235"/>
      <c r="S1930" s="235"/>
      <c r="U1930" s="235"/>
      <c r="W1930" s="235"/>
    </row>
    <row r="1931" spans="1:23" x14ac:dyDescent="0.35">
      <c r="A1931" s="235"/>
      <c r="C1931" s="235"/>
      <c r="E1931" s="235"/>
      <c r="G1931" s="235"/>
      <c r="I1931" s="235"/>
      <c r="K1931" s="235"/>
      <c r="M1931" s="235"/>
      <c r="O1931" s="235"/>
      <c r="Q1931" s="235"/>
      <c r="S1931" s="235"/>
      <c r="U1931" s="235"/>
      <c r="W1931" s="235"/>
    </row>
    <row r="1932" spans="1:23" x14ac:dyDescent="0.35">
      <c r="A1932" s="235"/>
      <c r="C1932" s="235"/>
      <c r="E1932" s="235"/>
      <c r="G1932" s="235"/>
      <c r="I1932" s="235"/>
      <c r="K1932" s="235"/>
      <c r="M1932" s="235"/>
      <c r="O1932" s="235"/>
      <c r="Q1932" s="235"/>
      <c r="S1932" s="235"/>
      <c r="U1932" s="235"/>
      <c r="W1932" s="235"/>
    </row>
    <row r="1933" spans="1:23" x14ac:dyDescent="0.35">
      <c r="A1933" s="235"/>
      <c r="C1933" s="235"/>
      <c r="E1933" s="235"/>
      <c r="G1933" s="235"/>
      <c r="I1933" s="235"/>
      <c r="K1933" s="235"/>
      <c r="M1933" s="235"/>
      <c r="O1933" s="235"/>
      <c r="Q1933" s="235"/>
      <c r="S1933" s="235"/>
      <c r="U1933" s="235"/>
      <c r="W1933" s="235"/>
    </row>
    <row r="1934" spans="1:23" x14ac:dyDescent="0.35">
      <c r="A1934" s="235"/>
      <c r="C1934" s="235"/>
      <c r="E1934" s="235"/>
      <c r="G1934" s="235"/>
      <c r="I1934" s="235"/>
      <c r="K1934" s="235"/>
      <c r="M1934" s="235"/>
      <c r="O1934" s="235"/>
      <c r="Q1934" s="235"/>
      <c r="S1934" s="235"/>
      <c r="U1934" s="235"/>
      <c r="W1934" s="235"/>
    </row>
    <row r="1935" spans="1:23" x14ac:dyDescent="0.35">
      <c r="A1935" s="235"/>
      <c r="C1935" s="235"/>
      <c r="E1935" s="235"/>
      <c r="G1935" s="235"/>
      <c r="I1935" s="235"/>
      <c r="K1935" s="235"/>
      <c r="M1935" s="235"/>
      <c r="O1935" s="235"/>
      <c r="Q1935" s="235"/>
      <c r="S1935" s="235"/>
      <c r="U1935" s="235"/>
      <c r="W1935" s="235"/>
    </row>
    <row r="1936" spans="1:23" x14ac:dyDescent="0.35">
      <c r="A1936" s="235"/>
      <c r="C1936" s="235"/>
      <c r="E1936" s="235"/>
      <c r="G1936" s="235"/>
      <c r="I1936" s="235"/>
      <c r="K1936" s="235"/>
      <c r="M1936" s="235"/>
      <c r="O1936" s="235"/>
      <c r="Q1936" s="235"/>
      <c r="S1936" s="235"/>
      <c r="U1936" s="235"/>
      <c r="W1936" s="235"/>
    </row>
    <row r="1937" spans="1:23" x14ac:dyDescent="0.35">
      <c r="A1937" s="235"/>
      <c r="C1937" s="235"/>
      <c r="E1937" s="235"/>
      <c r="G1937" s="235"/>
      <c r="I1937" s="235"/>
      <c r="K1937" s="235"/>
      <c r="M1937" s="235"/>
      <c r="O1937" s="235"/>
      <c r="Q1937" s="235"/>
      <c r="S1937" s="235"/>
      <c r="U1937" s="235"/>
      <c r="W1937" s="235"/>
    </row>
    <row r="1938" spans="1:23" x14ac:dyDescent="0.35">
      <c r="A1938" s="235"/>
      <c r="C1938" s="235"/>
      <c r="E1938" s="235"/>
      <c r="G1938" s="235"/>
      <c r="I1938" s="235"/>
      <c r="K1938" s="235"/>
      <c r="M1938" s="235"/>
      <c r="O1938" s="235"/>
      <c r="Q1938" s="235"/>
      <c r="S1938" s="235"/>
      <c r="U1938" s="235"/>
      <c r="W1938" s="235"/>
    </row>
    <row r="1939" spans="1:23" x14ac:dyDescent="0.35">
      <c r="A1939" s="235"/>
      <c r="C1939" s="235"/>
      <c r="E1939" s="235"/>
      <c r="G1939" s="235"/>
      <c r="I1939" s="235"/>
      <c r="K1939" s="235"/>
      <c r="M1939" s="235"/>
      <c r="O1939" s="235"/>
      <c r="Q1939" s="235"/>
      <c r="S1939" s="235"/>
      <c r="U1939" s="235"/>
      <c r="W1939" s="235"/>
    </row>
    <row r="1940" spans="1:23" x14ac:dyDescent="0.35">
      <c r="A1940" s="235"/>
      <c r="C1940" s="235"/>
      <c r="E1940" s="235"/>
      <c r="G1940" s="235"/>
      <c r="I1940" s="235"/>
      <c r="K1940" s="235"/>
      <c r="M1940" s="235"/>
      <c r="O1940" s="235"/>
      <c r="Q1940" s="235"/>
      <c r="S1940" s="235"/>
      <c r="U1940" s="235"/>
      <c r="W1940" s="235"/>
    </row>
    <row r="1941" spans="1:23" x14ac:dyDescent="0.35">
      <c r="A1941" s="235"/>
      <c r="C1941" s="235"/>
      <c r="E1941" s="235"/>
      <c r="G1941" s="235"/>
      <c r="I1941" s="235"/>
      <c r="K1941" s="235"/>
      <c r="M1941" s="235"/>
      <c r="O1941" s="235"/>
      <c r="Q1941" s="235"/>
      <c r="S1941" s="235"/>
      <c r="U1941" s="235"/>
      <c r="W1941" s="235"/>
    </row>
    <row r="1942" spans="1:23" x14ac:dyDescent="0.35">
      <c r="A1942" s="235"/>
      <c r="C1942" s="235"/>
      <c r="E1942" s="235"/>
      <c r="G1942" s="235"/>
      <c r="I1942" s="235"/>
      <c r="K1942" s="235"/>
      <c r="M1942" s="235"/>
      <c r="O1942" s="235"/>
      <c r="Q1942" s="235"/>
      <c r="S1942" s="235"/>
      <c r="U1942" s="235"/>
      <c r="W1942" s="235"/>
    </row>
    <row r="1943" spans="1:23" x14ac:dyDescent="0.35">
      <c r="A1943" s="235"/>
      <c r="C1943" s="235"/>
      <c r="E1943" s="235"/>
      <c r="G1943" s="235"/>
      <c r="I1943" s="235"/>
      <c r="K1943" s="235"/>
      <c r="M1943" s="235"/>
      <c r="O1943" s="235"/>
      <c r="Q1943" s="235"/>
      <c r="S1943" s="235"/>
      <c r="U1943" s="235"/>
      <c r="W1943" s="235"/>
    </row>
    <row r="1944" spans="1:23" x14ac:dyDescent="0.35">
      <c r="A1944" s="235"/>
      <c r="C1944" s="235"/>
      <c r="E1944" s="235"/>
      <c r="G1944" s="235"/>
      <c r="I1944" s="235"/>
      <c r="K1944" s="235"/>
      <c r="M1944" s="235"/>
      <c r="O1944" s="235"/>
      <c r="Q1944" s="235"/>
      <c r="S1944" s="235"/>
      <c r="U1944" s="235"/>
      <c r="W1944" s="235"/>
    </row>
    <row r="1945" spans="1:23" x14ac:dyDescent="0.35">
      <c r="A1945" s="235"/>
      <c r="C1945" s="235"/>
      <c r="E1945" s="235"/>
      <c r="G1945" s="235"/>
      <c r="I1945" s="235"/>
      <c r="K1945" s="235"/>
      <c r="M1945" s="235"/>
      <c r="O1945" s="235"/>
      <c r="Q1945" s="235"/>
      <c r="S1945" s="235"/>
      <c r="U1945" s="235"/>
      <c r="W1945" s="235"/>
    </row>
    <row r="1946" spans="1:23" x14ac:dyDescent="0.35">
      <c r="A1946" s="235"/>
      <c r="C1946" s="235"/>
      <c r="E1946" s="235"/>
      <c r="G1946" s="235"/>
      <c r="I1946" s="235"/>
      <c r="K1946" s="235"/>
      <c r="M1946" s="235"/>
      <c r="O1946" s="235"/>
      <c r="Q1946" s="235"/>
      <c r="S1946" s="235"/>
      <c r="U1946" s="235"/>
      <c r="W1946" s="235"/>
    </row>
    <row r="1947" spans="1:23" x14ac:dyDescent="0.35">
      <c r="A1947" s="235"/>
      <c r="C1947" s="235"/>
      <c r="E1947" s="235"/>
      <c r="G1947" s="235"/>
      <c r="I1947" s="235"/>
      <c r="K1947" s="235"/>
      <c r="M1947" s="235"/>
      <c r="O1947" s="235"/>
      <c r="Q1947" s="235"/>
      <c r="S1947" s="235"/>
      <c r="U1947" s="235"/>
      <c r="W1947" s="235"/>
    </row>
    <row r="1948" spans="1:23" x14ac:dyDescent="0.35">
      <c r="A1948" s="235"/>
      <c r="C1948" s="235"/>
      <c r="E1948" s="235"/>
      <c r="G1948" s="235"/>
      <c r="I1948" s="235"/>
      <c r="K1948" s="235"/>
      <c r="M1948" s="235"/>
      <c r="O1948" s="235"/>
      <c r="Q1948" s="235"/>
      <c r="S1948" s="235"/>
      <c r="U1948" s="235"/>
      <c r="W1948" s="235"/>
    </row>
    <row r="1949" spans="1:23" x14ac:dyDescent="0.35">
      <c r="A1949" s="235"/>
      <c r="C1949" s="235"/>
      <c r="E1949" s="235"/>
      <c r="G1949" s="235"/>
      <c r="I1949" s="235"/>
      <c r="K1949" s="235"/>
      <c r="M1949" s="235"/>
      <c r="O1949" s="235"/>
      <c r="Q1949" s="235"/>
      <c r="S1949" s="235"/>
      <c r="U1949" s="235"/>
      <c r="W1949" s="235"/>
    </row>
    <row r="1950" spans="1:23" x14ac:dyDescent="0.35">
      <c r="A1950" s="235"/>
      <c r="C1950" s="235"/>
      <c r="E1950" s="235"/>
      <c r="G1950" s="235"/>
      <c r="I1950" s="235"/>
      <c r="K1950" s="235"/>
      <c r="M1950" s="235"/>
      <c r="O1950" s="235"/>
      <c r="Q1950" s="235"/>
      <c r="S1950" s="235"/>
      <c r="U1950" s="235"/>
      <c r="W1950" s="235"/>
    </row>
    <row r="1951" spans="1:23" x14ac:dyDescent="0.35">
      <c r="A1951" s="235"/>
      <c r="C1951" s="235"/>
      <c r="E1951" s="235"/>
      <c r="G1951" s="235"/>
      <c r="I1951" s="235"/>
      <c r="K1951" s="235"/>
      <c r="M1951" s="235"/>
      <c r="O1951" s="235"/>
      <c r="Q1951" s="235"/>
      <c r="S1951" s="235"/>
      <c r="U1951" s="235"/>
      <c r="W1951" s="235"/>
    </row>
    <row r="1952" spans="1:23" x14ac:dyDescent="0.35">
      <c r="A1952" s="235"/>
      <c r="C1952" s="235"/>
      <c r="E1952" s="235"/>
      <c r="G1952" s="235"/>
      <c r="I1952" s="235"/>
      <c r="K1952" s="235"/>
      <c r="M1952" s="235"/>
      <c r="O1952" s="235"/>
      <c r="Q1952" s="235"/>
      <c r="S1952" s="235"/>
      <c r="U1952" s="235"/>
      <c r="W1952" s="235"/>
    </row>
    <row r="1953" spans="1:23" x14ac:dyDescent="0.35">
      <c r="A1953" s="235"/>
      <c r="C1953" s="235"/>
      <c r="E1953" s="235"/>
      <c r="G1953" s="235"/>
      <c r="I1953" s="235"/>
      <c r="K1953" s="235"/>
      <c r="M1953" s="235"/>
      <c r="O1953" s="235"/>
      <c r="Q1953" s="235"/>
      <c r="S1953" s="235"/>
      <c r="U1953" s="235"/>
      <c r="W1953" s="235"/>
    </row>
    <row r="1954" spans="1:23" x14ac:dyDescent="0.35">
      <c r="A1954" s="235"/>
      <c r="C1954" s="235"/>
      <c r="E1954" s="235"/>
      <c r="G1954" s="235"/>
      <c r="I1954" s="235"/>
      <c r="K1954" s="235"/>
      <c r="M1954" s="235"/>
      <c r="O1954" s="235"/>
      <c r="Q1954" s="235"/>
      <c r="S1954" s="235"/>
      <c r="U1954" s="235"/>
      <c r="W1954" s="235"/>
    </row>
    <row r="1955" spans="1:23" x14ac:dyDescent="0.35">
      <c r="A1955" s="235"/>
      <c r="C1955" s="235"/>
      <c r="E1955" s="235"/>
      <c r="G1955" s="235"/>
      <c r="I1955" s="235"/>
      <c r="K1955" s="235"/>
      <c r="M1955" s="235"/>
      <c r="O1955" s="235"/>
      <c r="Q1955" s="235"/>
      <c r="S1955" s="235"/>
      <c r="U1955" s="235"/>
      <c r="W1955" s="235"/>
    </row>
    <row r="1956" spans="1:23" x14ac:dyDescent="0.35">
      <c r="A1956" s="235"/>
      <c r="C1956" s="235"/>
      <c r="E1956" s="235"/>
      <c r="G1956" s="235"/>
      <c r="I1956" s="235"/>
      <c r="K1956" s="235"/>
      <c r="M1956" s="235"/>
      <c r="O1956" s="235"/>
      <c r="Q1956" s="235"/>
      <c r="S1956" s="235"/>
      <c r="U1956" s="235"/>
      <c r="W1956" s="235"/>
    </row>
    <row r="1957" spans="1:23" x14ac:dyDescent="0.35">
      <c r="A1957" s="235"/>
      <c r="C1957" s="235"/>
      <c r="E1957" s="235"/>
      <c r="G1957" s="235"/>
      <c r="I1957" s="235"/>
      <c r="K1957" s="235"/>
      <c r="M1957" s="235"/>
      <c r="O1957" s="235"/>
      <c r="Q1957" s="235"/>
      <c r="S1957" s="235"/>
      <c r="U1957" s="235"/>
      <c r="W1957" s="235"/>
    </row>
    <row r="1958" spans="1:23" x14ac:dyDescent="0.35">
      <c r="A1958" s="235"/>
      <c r="C1958" s="235"/>
      <c r="E1958" s="235"/>
      <c r="G1958" s="235"/>
      <c r="I1958" s="235"/>
      <c r="K1958" s="235"/>
      <c r="M1958" s="235"/>
      <c r="O1958" s="235"/>
      <c r="Q1958" s="235"/>
      <c r="S1958" s="235"/>
      <c r="U1958" s="235"/>
      <c r="W1958" s="235"/>
    </row>
    <row r="1959" spans="1:23" x14ac:dyDescent="0.35">
      <c r="A1959" s="235"/>
      <c r="C1959" s="235"/>
      <c r="E1959" s="235"/>
      <c r="G1959" s="235"/>
      <c r="I1959" s="235"/>
      <c r="K1959" s="235"/>
      <c r="M1959" s="235"/>
      <c r="O1959" s="235"/>
      <c r="Q1959" s="235"/>
      <c r="S1959" s="235"/>
      <c r="U1959" s="235"/>
      <c r="W1959" s="235"/>
    </row>
    <row r="1960" spans="1:23" x14ac:dyDescent="0.35">
      <c r="A1960" s="235"/>
      <c r="C1960" s="235"/>
      <c r="E1960" s="235"/>
      <c r="G1960" s="235"/>
      <c r="I1960" s="235"/>
      <c r="K1960" s="235"/>
      <c r="M1960" s="235"/>
      <c r="O1960" s="235"/>
      <c r="Q1960" s="235"/>
      <c r="S1960" s="235"/>
      <c r="U1960" s="235"/>
      <c r="W1960" s="235"/>
    </row>
    <row r="1961" spans="1:23" x14ac:dyDescent="0.35">
      <c r="A1961" s="235"/>
      <c r="C1961" s="235"/>
      <c r="E1961" s="235"/>
      <c r="G1961" s="235"/>
      <c r="I1961" s="235"/>
      <c r="K1961" s="235"/>
      <c r="M1961" s="235"/>
      <c r="O1961" s="235"/>
      <c r="Q1961" s="235"/>
      <c r="S1961" s="235"/>
      <c r="U1961" s="235"/>
      <c r="W1961" s="235"/>
    </row>
    <row r="1962" spans="1:23" x14ac:dyDescent="0.35">
      <c r="A1962" s="235"/>
      <c r="C1962" s="235"/>
      <c r="E1962" s="235"/>
      <c r="G1962" s="235"/>
      <c r="I1962" s="235"/>
      <c r="K1962" s="235"/>
      <c r="M1962" s="235"/>
      <c r="O1962" s="235"/>
      <c r="Q1962" s="235"/>
      <c r="S1962" s="235"/>
      <c r="U1962" s="235"/>
      <c r="W1962" s="235"/>
    </row>
    <row r="1963" spans="1:23" x14ac:dyDescent="0.35">
      <c r="A1963" s="235"/>
      <c r="C1963" s="235"/>
      <c r="E1963" s="235"/>
      <c r="G1963" s="235"/>
      <c r="I1963" s="235"/>
      <c r="K1963" s="235"/>
      <c r="M1963" s="235"/>
      <c r="O1963" s="235"/>
      <c r="Q1963" s="235"/>
      <c r="S1963" s="235"/>
      <c r="U1963" s="235"/>
      <c r="W1963" s="235"/>
    </row>
    <row r="1964" spans="1:23" x14ac:dyDescent="0.35">
      <c r="A1964" s="235"/>
      <c r="C1964" s="235"/>
      <c r="E1964" s="235"/>
      <c r="G1964" s="235"/>
      <c r="I1964" s="235"/>
      <c r="K1964" s="235"/>
      <c r="M1964" s="235"/>
      <c r="O1964" s="235"/>
      <c r="Q1964" s="235"/>
      <c r="S1964" s="235"/>
      <c r="U1964" s="235"/>
      <c r="W1964" s="235"/>
    </row>
    <row r="1965" spans="1:23" x14ac:dyDescent="0.35">
      <c r="A1965" s="235"/>
      <c r="C1965" s="235"/>
      <c r="E1965" s="235"/>
      <c r="G1965" s="235"/>
      <c r="I1965" s="235"/>
      <c r="K1965" s="235"/>
      <c r="M1965" s="235"/>
      <c r="O1965" s="235"/>
      <c r="Q1965" s="235"/>
      <c r="S1965" s="235"/>
      <c r="U1965" s="235"/>
      <c r="W1965" s="235"/>
    </row>
    <row r="1966" spans="1:23" x14ac:dyDescent="0.35">
      <c r="A1966" s="235"/>
      <c r="C1966" s="235"/>
      <c r="E1966" s="235"/>
      <c r="G1966" s="235"/>
      <c r="I1966" s="235"/>
      <c r="K1966" s="235"/>
      <c r="M1966" s="235"/>
      <c r="O1966" s="235"/>
      <c r="Q1966" s="235"/>
      <c r="S1966" s="235"/>
      <c r="U1966" s="235"/>
      <c r="W1966" s="235"/>
    </row>
    <row r="1967" spans="1:23" x14ac:dyDescent="0.35">
      <c r="A1967" s="235"/>
      <c r="C1967" s="235"/>
      <c r="E1967" s="235"/>
      <c r="G1967" s="235"/>
      <c r="I1967" s="235"/>
      <c r="K1967" s="235"/>
      <c r="M1967" s="235"/>
      <c r="O1967" s="235"/>
      <c r="Q1967" s="235"/>
      <c r="S1967" s="235"/>
      <c r="U1967" s="235"/>
      <c r="W1967" s="235"/>
    </row>
    <row r="1968" spans="1:23" x14ac:dyDescent="0.35">
      <c r="A1968" s="235"/>
      <c r="C1968" s="235"/>
      <c r="E1968" s="235"/>
      <c r="G1968" s="235"/>
      <c r="I1968" s="235"/>
      <c r="K1968" s="235"/>
      <c r="M1968" s="235"/>
      <c r="O1968" s="235"/>
      <c r="Q1968" s="235"/>
      <c r="S1968" s="235"/>
      <c r="U1968" s="235"/>
      <c r="W1968" s="235"/>
    </row>
    <row r="1969" spans="1:23" x14ac:dyDescent="0.35">
      <c r="A1969" s="235"/>
      <c r="C1969" s="235"/>
      <c r="E1969" s="235"/>
      <c r="G1969" s="235"/>
      <c r="I1969" s="235"/>
      <c r="K1969" s="235"/>
      <c r="M1969" s="235"/>
      <c r="O1969" s="235"/>
      <c r="Q1969" s="235"/>
      <c r="S1969" s="235"/>
      <c r="U1969" s="235"/>
      <c r="W1969" s="235"/>
    </row>
    <row r="1970" spans="1:23" x14ac:dyDescent="0.35">
      <c r="A1970" s="235"/>
      <c r="C1970" s="235"/>
      <c r="E1970" s="235"/>
      <c r="G1970" s="235"/>
      <c r="I1970" s="235"/>
      <c r="K1970" s="235"/>
      <c r="M1970" s="235"/>
      <c r="O1970" s="235"/>
      <c r="Q1970" s="235"/>
      <c r="S1970" s="235"/>
      <c r="U1970" s="235"/>
      <c r="W1970" s="235"/>
    </row>
    <row r="1971" spans="1:23" x14ac:dyDescent="0.35">
      <c r="A1971" s="235"/>
      <c r="C1971" s="235"/>
      <c r="E1971" s="235"/>
      <c r="G1971" s="235"/>
      <c r="I1971" s="235"/>
      <c r="K1971" s="235"/>
      <c r="M1971" s="235"/>
      <c r="O1971" s="235"/>
      <c r="Q1971" s="235"/>
      <c r="S1971" s="235"/>
      <c r="U1971" s="235"/>
      <c r="W1971" s="235"/>
    </row>
    <row r="1972" spans="1:23" x14ac:dyDescent="0.35">
      <c r="A1972" s="235"/>
      <c r="C1972" s="235"/>
      <c r="E1972" s="235"/>
      <c r="G1972" s="235"/>
      <c r="I1972" s="235"/>
      <c r="K1972" s="235"/>
      <c r="M1972" s="235"/>
      <c r="O1972" s="235"/>
      <c r="Q1972" s="235"/>
      <c r="S1972" s="235"/>
      <c r="U1972" s="235"/>
      <c r="W1972" s="235"/>
    </row>
    <row r="1973" spans="1:23" x14ac:dyDescent="0.35">
      <c r="A1973" s="235"/>
      <c r="C1973" s="235"/>
      <c r="E1973" s="235"/>
      <c r="G1973" s="235"/>
      <c r="I1973" s="235"/>
      <c r="K1973" s="235"/>
      <c r="M1973" s="235"/>
      <c r="O1973" s="235"/>
      <c r="Q1973" s="235"/>
      <c r="S1973" s="235"/>
      <c r="U1973" s="235"/>
      <c r="W1973" s="235"/>
    </row>
    <row r="1974" spans="1:23" x14ac:dyDescent="0.35">
      <c r="A1974" s="235"/>
      <c r="C1974" s="235"/>
      <c r="E1974" s="235"/>
      <c r="G1974" s="235"/>
      <c r="I1974" s="235"/>
      <c r="K1974" s="235"/>
      <c r="M1974" s="235"/>
      <c r="O1974" s="235"/>
      <c r="Q1974" s="235"/>
      <c r="S1974" s="235"/>
      <c r="U1974" s="235"/>
      <c r="W1974" s="235"/>
    </row>
    <row r="1975" spans="1:23" x14ac:dyDescent="0.35">
      <c r="A1975" s="235"/>
      <c r="C1975" s="235"/>
      <c r="E1975" s="235"/>
      <c r="G1975" s="235"/>
      <c r="I1975" s="235"/>
      <c r="K1975" s="235"/>
      <c r="M1975" s="235"/>
      <c r="O1975" s="235"/>
      <c r="Q1975" s="235"/>
      <c r="S1975" s="235"/>
      <c r="U1975" s="235"/>
      <c r="W1975" s="235"/>
    </row>
    <row r="1976" spans="1:23" x14ac:dyDescent="0.35">
      <c r="A1976" s="235"/>
      <c r="C1976" s="235"/>
      <c r="E1976" s="235"/>
      <c r="G1976" s="235"/>
      <c r="I1976" s="235"/>
      <c r="K1976" s="235"/>
      <c r="M1976" s="235"/>
      <c r="O1976" s="235"/>
      <c r="Q1976" s="235"/>
      <c r="S1976" s="235"/>
      <c r="U1976" s="235"/>
      <c r="W1976" s="235"/>
    </row>
    <row r="1977" spans="1:23" x14ac:dyDescent="0.35">
      <c r="A1977" s="235"/>
      <c r="C1977" s="235"/>
      <c r="E1977" s="235"/>
      <c r="G1977" s="235"/>
      <c r="I1977" s="235"/>
      <c r="K1977" s="235"/>
      <c r="M1977" s="235"/>
      <c r="O1977" s="235"/>
      <c r="Q1977" s="235"/>
      <c r="S1977" s="235"/>
      <c r="U1977" s="235"/>
      <c r="W1977" s="235"/>
    </row>
    <row r="1978" spans="1:23" x14ac:dyDescent="0.35">
      <c r="A1978" s="235"/>
      <c r="C1978" s="235"/>
      <c r="E1978" s="235"/>
      <c r="G1978" s="235"/>
      <c r="I1978" s="235"/>
      <c r="K1978" s="235"/>
      <c r="M1978" s="235"/>
      <c r="O1978" s="235"/>
      <c r="Q1978" s="235"/>
      <c r="S1978" s="235"/>
      <c r="U1978" s="235"/>
      <c r="W1978" s="235"/>
    </row>
    <row r="1979" spans="1:23" x14ac:dyDescent="0.35">
      <c r="A1979" s="235"/>
      <c r="C1979" s="235"/>
      <c r="E1979" s="235"/>
      <c r="G1979" s="235"/>
      <c r="I1979" s="235"/>
      <c r="K1979" s="235"/>
      <c r="M1979" s="235"/>
      <c r="O1979" s="235"/>
      <c r="Q1979" s="235"/>
      <c r="S1979" s="235"/>
      <c r="U1979" s="235"/>
      <c r="W1979" s="235"/>
    </row>
    <row r="1980" spans="1:23" x14ac:dyDescent="0.35">
      <c r="A1980" s="235"/>
      <c r="C1980" s="235"/>
      <c r="E1980" s="235"/>
      <c r="G1980" s="235"/>
      <c r="I1980" s="235"/>
      <c r="K1980" s="235"/>
      <c r="M1980" s="235"/>
      <c r="O1980" s="235"/>
      <c r="Q1980" s="235"/>
      <c r="S1980" s="235"/>
      <c r="U1980" s="235"/>
      <c r="W1980" s="235"/>
    </row>
    <row r="1981" spans="1:23" x14ac:dyDescent="0.35">
      <c r="A1981" s="235"/>
      <c r="C1981" s="235"/>
      <c r="E1981" s="235"/>
      <c r="G1981" s="235"/>
      <c r="I1981" s="235"/>
      <c r="K1981" s="235"/>
      <c r="M1981" s="235"/>
      <c r="O1981" s="235"/>
      <c r="Q1981" s="235"/>
      <c r="S1981" s="235"/>
      <c r="U1981" s="235"/>
      <c r="W1981" s="235"/>
    </row>
    <row r="1982" spans="1:23" x14ac:dyDescent="0.35">
      <c r="A1982" s="235"/>
      <c r="C1982" s="235"/>
      <c r="E1982" s="235"/>
      <c r="G1982" s="235"/>
      <c r="I1982" s="235"/>
      <c r="K1982" s="235"/>
      <c r="M1982" s="235"/>
      <c r="O1982" s="235"/>
      <c r="Q1982" s="235"/>
      <c r="S1982" s="235"/>
      <c r="U1982" s="235"/>
      <c r="W1982" s="235"/>
    </row>
    <row r="1983" spans="1:23" x14ac:dyDescent="0.35">
      <c r="A1983" s="235"/>
      <c r="C1983" s="235"/>
      <c r="E1983" s="235"/>
      <c r="G1983" s="235"/>
      <c r="I1983" s="235"/>
      <c r="K1983" s="235"/>
      <c r="M1983" s="235"/>
      <c r="O1983" s="235"/>
      <c r="Q1983" s="235"/>
      <c r="S1983" s="235"/>
      <c r="U1983" s="235"/>
      <c r="W1983" s="235"/>
    </row>
    <row r="1984" spans="1:23" x14ac:dyDescent="0.35">
      <c r="A1984" s="235"/>
      <c r="C1984" s="235"/>
      <c r="E1984" s="235"/>
      <c r="G1984" s="235"/>
      <c r="I1984" s="235"/>
      <c r="K1984" s="235"/>
      <c r="M1984" s="235"/>
      <c r="O1984" s="235"/>
      <c r="Q1984" s="235"/>
      <c r="S1984" s="235"/>
      <c r="U1984" s="235"/>
      <c r="W1984" s="235"/>
    </row>
    <row r="1985" spans="1:23" x14ac:dyDescent="0.35">
      <c r="A1985" s="235"/>
      <c r="C1985" s="235"/>
      <c r="E1985" s="235"/>
      <c r="G1985" s="235"/>
      <c r="I1985" s="235"/>
      <c r="K1985" s="235"/>
      <c r="M1985" s="235"/>
      <c r="O1985" s="235"/>
      <c r="Q1985" s="235"/>
      <c r="S1985" s="235"/>
      <c r="U1985" s="235"/>
      <c r="W1985" s="235"/>
    </row>
    <row r="1986" spans="1:23" x14ac:dyDescent="0.35">
      <c r="A1986" s="235"/>
      <c r="C1986" s="235"/>
      <c r="E1986" s="235"/>
      <c r="G1986" s="235"/>
      <c r="I1986" s="235"/>
      <c r="K1986" s="235"/>
      <c r="M1986" s="235"/>
      <c r="O1986" s="235"/>
      <c r="Q1986" s="235"/>
      <c r="S1986" s="235"/>
      <c r="U1986" s="235"/>
      <c r="W1986" s="235"/>
    </row>
    <row r="1987" spans="1:23" x14ac:dyDescent="0.35">
      <c r="A1987" s="235"/>
      <c r="C1987" s="235"/>
      <c r="E1987" s="235"/>
      <c r="G1987" s="235"/>
      <c r="I1987" s="235"/>
      <c r="K1987" s="235"/>
      <c r="M1987" s="235"/>
      <c r="O1987" s="235"/>
      <c r="Q1987" s="235"/>
      <c r="S1987" s="235"/>
      <c r="U1987" s="235"/>
      <c r="W1987" s="235"/>
    </row>
    <row r="1988" spans="1:23" x14ac:dyDescent="0.35">
      <c r="A1988" s="235"/>
      <c r="C1988" s="235"/>
      <c r="E1988" s="235"/>
      <c r="G1988" s="235"/>
      <c r="I1988" s="235"/>
      <c r="K1988" s="235"/>
      <c r="M1988" s="235"/>
      <c r="O1988" s="235"/>
      <c r="Q1988" s="235"/>
      <c r="S1988" s="235"/>
      <c r="U1988" s="235"/>
      <c r="W1988" s="235"/>
    </row>
    <row r="1989" spans="1:23" x14ac:dyDescent="0.35">
      <c r="A1989" s="235"/>
      <c r="C1989" s="235"/>
      <c r="E1989" s="235"/>
      <c r="G1989" s="235"/>
      <c r="I1989" s="235"/>
      <c r="K1989" s="235"/>
      <c r="M1989" s="235"/>
      <c r="O1989" s="235"/>
      <c r="Q1989" s="235"/>
      <c r="S1989" s="235"/>
      <c r="U1989" s="235"/>
      <c r="W1989" s="235"/>
    </row>
    <row r="1990" spans="1:23" x14ac:dyDescent="0.35">
      <c r="A1990" s="235"/>
      <c r="C1990" s="235"/>
      <c r="E1990" s="235"/>
      <c r="G1990" s="235"/>
      <c r="I1990" s="235"/>
      <c r="K1990" s="235"/>
      <c r="M1990" s="235"/>
      <c r="O1990" s="235"/>
      <c r="Q1990" s="235"/>
      <c r="S1990" s="235"/>
      <c r="U1990" s="235"/>
      <c r="W1990" s="235"/>
    </row>
    <row r="1991" spans="1:23" x14ac:dyDescent="0.35">
      <c r="A1991" s="235"/>
      <c r="C1991" s="235"/>
      <c r="E1991" s="235"/>
      <c r="G1991" s="235"/>
      <c r="I1991" s="235"/>
      <c r="K1991" s="235"/>
      <c r="M1991" s="235"/>
      <c r="O1991" s="235"/>
      <c r="Q1991" s="235"/>
      <c r="S1991" s="235"/>
      <c r="U1991" s="235"/>
      <c r="W1991" s="235"/>
    </row>
    <row r="1992" spans="1:23" x14ac:dyDescent="0.35">
      <c r="A1992" s="235"/>
      <c r="C1992" s="235"/>
      <c r="E1992" s="235"/>
      <c r="G1992" s="235"/>
      <c r="I1992" s="235"/>
      <c r="K1992" s="235"/>
      <c r="M1992" s="235"/>
      <c r="O1992" s="235"/>
      <c r="Q1992" s="235"/>
      <c r="S1992" s="235"/>
      <c r="U1992" s="235"/>
      <c r="W1992" s="235"/>
    </row>
    <row r="1993" spans="1:23" x14ac:dyDescent="0.35">
      <c r="A1993" s="235"/>
      <c r="C1993" s="235"/>
      <c r="E1993" s="235"/>
      <c r="G1993" s="235"/>
      <c r="I1993" s="235"/>
      <c r="K1993" s="235"/>
      <c r="M1993" s="235"/>
      <c r="O1993" s="235"/>
      <c r="Q1993" s="235"/>
      <c r="S1993" s="235"/>
      <c r="U1993" s="235"/>
      <c r="W1993" s="235"/>
    </row>
    <row r="1994" spans="1:23" x14ac:dyDescent="0.35">
      <c r="A1994" s="235"/>
      <c r="C1994" s="235"/>
      <c r="E1994" s="235"/>
      <c r="G1994" s="235"/>
      <c r="I1994" s="235"/>
      <c r="K1994" s="235"/>
      <c r="M1994" s="235"/>
      <c r="O1994" s="235"/>
      <c r="Q1994" s="235"/>
      <c r="S1994" s="235"/>
      <c r="U1994" s="235"/>
      <c r="W1994" s="235"/>
    </row>
    <row r="1995" spans="1:23" x14ac:dyDescent="0.35">
      <c r="A1995" s="235"/>
      <c r="C1995" s="235"/>
      <c r="E1995" s="235"/>
      <c r="G1995" s="235"/>
      <c r="I1995" s="235"/>
      <c r="K1995" s="235"/>
      <c r="M1995" s="235"/>
      <c r="O1995" s="235"/>
      <c r="Q1995" s="235"/>
      <c r="S1995" s="235"/>
      <c r="U1995" s="235"/>
      <c r="W1995" s="235"/>
    </row>
    <row r="1996" spans="1:23" x14ac:dyDescent="0.35">
      <c r="A1996" s="235"/>
      <c r="C1996" s="235"/>
      <c r="E1996" s="235"/>
      <c r="G1996" s="235"/>
      <c r="I1996" s="235"/>
      <c r="K1996" s="235"/>
      <c r="M1996" s="235"/>
      <c r="O1996" s="235"/>
      <c r="Q1996" s="235"/>
      <c r="S1996" s="235"/>
      <c r="U1996" s="235"/>
      <c r="W1996" s="235"/>
    </row>
    <row r="1997" spans="1:23" x14ac:dyDescent="0.35">
      <c r="A1997" s="235"/>
      <c r="C1997" s="235"/>
      <c r="E1997" s="235"/>
      <c r="G1997" s="235"/>
      <c r="I1997" s="235"/>
      <c r="K1997" s="235"/>
      <c r="M1997" s="235"/>
      <c r="O1997" s="235"/>
      <c r="Q1997" s="235"/>
      <c r="S1997" s="235"/>
      <c r="U1997" s="235"/>
      <c r="W1997" s="235"/>
    </row>
    <row r="1998" spans="1:23" x14ac:dyDescent="0.35">
      <c r="A1998" s="235"/>
      <c r="C1998" s="235"/>
      <c r="E1998" s="235"/>
      <c r="G1998" s="235"/>
      <c r="I1998" s="235"/>
      <c r="K1998" s="235"/>
      <c r="M1998" s="235"/>
      <c r="O1998" s="235"/>
      <c r="Q1998" s="235"/>
      <c r="S1998" s="235"/>
      <c r="U1998" s="235"/>
      <c r="W1998" s="235"/>
    </row>
    <row r="1999" spans="1:23" x14ac:dyDescent="0.35">
      <c r="A1999" s="235"/>
      <c r="C1999" s="235"/>
      <c r="E1999" s="235"/>
      <c r="G1999" s="235"/>
      <c r="I1999" s="235"/>
      <c r="K1999" s="235"/>
      <c r="M1999" s="235"/>
      <c r="O1999" s="235"/>
      <c r="Q1999" s="235"/>
      <c r="S1999" s="235"/>
      <c r="U1999" s="235"/>
      <c r="W1999" s="235"/>
    </row>
    <row r="2000" spans="1:23" x14ac:dyDescent="0.35">
      <c r="A2000" s="235"/>
      <c r="C2000" s="235"/>
      <c r="E2000" s="235"/>
      <c r="G2000" s="235"/>
      <c r="I2000" s="235"/>
      <c r="K2000" s="235"/>
      <c r="M2000" s="235"/>
      <c r="O2000" s="235"/>
      <c r="Q2000" s="235"/>
      <c r="S2000" s="235"/>
      <c r="U2000" s="235"/>
      <c r="W2000" s="235"/>
    </row>
    <row r="2001" spans="1:23" x14ac:dyDescent="0.35">
      <c r="A2001" s="235"/>
      <c r="C2001" s="235"/>
      <c r="E2001" s="235"/>
      <c r="G2001" s="235"/>
      <c r="I2001" s="235"/>
      <c r="K2001" s="235"/>
      <c r="M2001" s="235"/>
      <c r="O2001" s="235"/>
      <c r="Q2001" s="235"/>
      <c r="S2001" s="235"/>
      <c r="U2001" s="235"/>
      <c r="W2001" s="235"/>
    </row>
    <row r="2002" spans="1:23" x14ac:dyDescent="0.35">
      <c r="A2002" s="235"/>
      <c r="C2002" s="235"/>
      <c r="E2002" s="235"/>
      <c r="G2002" s="235"/>
      <c r="I2002" s="235"/>
      <c r="K2002" s="235"/>
      <c r="M2002" s="235"/>
      <c r="O2002" s="235"/>
      <c r="Q2002" s="235"/>
      <c r="S2002" s="235"/>
      <c r="U2002" s="235"/>
      <c r="W2002" s="235"/>
    </row>
    <row r="2003" spans="1:23" x14ac:dyDescent="0.35">
      <c r="A2003" s="235"/>
      <c r="C2003" s="235"/>
      <c r="E2003" s="235"/>
      <c r="G2003" s="235"/>
      <c r="I2003" s="235"/>
      <c r="K2003" s="235"/>
      <c r="M2003" s="235"/>
      <c r="O2003" s="235"/>
      <c r="Q2003" s="235"/>
      <c r="S2003" s="235"/>
      <c r="U2003" s="235"/>
      <c r="W2003" s="235"/>
    </row>
    <row r="2004" spans="1:23" x14ac:dyDescent="0.35">
      <c r="A2004" s="235"/>
      <c r="C2004" s="235"/>
      <c r="E2004" s="235"/>
      <c r="G2004" s="235"/>
      <c r="I2004" s="235"/>
      <c r="K2004" s="235"/>
      <c r="M2004" s="235"/>
      <c r="O2004" s="235"/>
      <c r="Q2004" s="235"/>
      <c r="S2004" s="235"/>
      <c r="U2004" s="235"/>
      <c r="W2004" s="235"/>
    </row>
    <row r="2005" spans="1:23" x14ac:dyDescent="0.35">
      <c r="A2005" s="235"/>
      <c r="C2005" s="235"/>
      <c r="E2005" s="235"/>
      <c r="G2005" s="235"/>
      <c r="I2005" s="235"/>
      <c r="K2005" s="235"/>
      <c r="M2005" s="235"/>
      <c r="O2005" s="235"/>
      <c r="Q2005" s="235"/>
      <c r="S2005" s="235"/>
      <c r="U2005" s="235"/>
      <c r="W2005" s="235"/>
    </row>
    <row r="2006" spans="1:23" x14ac:dyDescent="0.35">
      <c r="A2006" s="235"/>
      <c r="C2006" s="235"/>
      <c r="E2006" s="235"/>
      <c r="G2006" s="235"/>
      <c r="I2006" s="235"/>
      <c r="K2006" s="235"/>
      <c r="M2006" s="235"/>
      <c r="O2006" s="235"/>
      <c r="Q2006" s="235"/>
      <c r="S2006" s="235"/>
      <c r="U2006" s="235"/>
      <c r="W2006" s="235"/>
    </row>
    <row r="2007" spans="1:23" x14ac:dyDescent="0.35">
      <c r="A2007" s="235"/>
      <c r="C2007" s="235"/>
      <c r="E2007" s="235"/>
      <c r="G2007" s="235"/>
      <c r="I2007" s="235"/>
      <c r="K2007" s="235"/>
      <c r="M2007" s="235"/>
      <c r="O2007" s="235"/>
      <c r="Q2007" s="235"/>
      <c r="S2007" s="235"/>
      <c r="U2007" s="235"/>
      <c r="W2007" s="235"/>
    </row>
    <row r="2008" spans="1:23" x14ac:dyDescent="0.35">
      <c r="A2008" s="235"/>
      <c r="C2008" s="235"/>
      <c r="E2008" s="235"/>
      <c r="G2008" s="235"/>
      <c r="I2008" s="235"/>
      <c r="K2008" s="235"/>
      <c r="M2008" s="235"/>
      <c r="O2008" s="235"/>
      <c r="Q2008" s="235"/>
      <c r="S2008" s="235"/>
      <c r="U2008" s="235"/>
      <c r="W2008" s="235"/>
    </row>
    <row r="2009" spans="1:23" x14ac:dyDescent="0.35">
      <c r="A2009" s="235"/>
      <c r="C2009" s="235"/>
      <c r="E2009" s="235"/>
      <c r="G2009" s="235"/>
      <c r="I2009" s="235"/>
      <c r="K2009" s="235"/>
      <c r="M2009" s="235"/>
      <c r="O2009" s="235"/>
      <c r="Q2009" s="235"/>
      <c r="S2009" s="235"/>
      <c r="U2009" s="235"/>
      <c r="W2009" s="235"/>
    </row>
    <row r="2010" spans="1:23" x14ac:dyDescent="0.35">
      <c r="A2010" s="235"/>
      <c r="C2010" s="235"/>
      <c r="E2010" s="235"/>
      <c r="G2010" s="235"/>
      <c r="I2010" s="235"/>
      <c r="K2010" s="235"/>
      <c r="M2010" s="235"/>
      <c r="O2010" s="235"/>
      <c r="Q2010" s="235"/>
      <c r="S2010" s="235"/>
      <c r="U2010" s="235"/>
      <c r="W2010" s="235"/>
    </row>
    <row r="2011" spans="1:23" x14ac:dyDescent="0.35">
      <c r="A2011" s="235"/>
      <c r="C2011" s="235"/>
      <c r="E2011" s="235"/>
      <c r="G2011" s="235"/>
      <c r="I2011" s="235"/>
      <c r="K2011" s="235"/>
      <c r="M2011" s="235"/>
      <c r="O2011" s="235"/>
      <c r="Q2011" s="235"/>
      <c r="S2011" s="235"/>
      <c r="U2011" s="235"/>
      <c r="W2011" s="235"/>
    </row>
    <row r="2012" spans="1:23" x14ac:dyDescent="0.35">
      <c r="A2012" s="235"/>
      <c r="C2012" s="235"/>
      <c r="E2012" s="235"/>
      <c r="G2012" s="235"/>
      <c r="I2012" s="235"/>
      <c r="K2012" s="235"/>
      <c r="M2012" s="235"/>
      <c r="O2012" s="235"/>
      <c r="Q2012" s="235"/>
      <c r="S2012" s="235"/>
      <c r="U2012" s="235"/>
      <c r="W2012" s="235"/>
    </row>
    <row r="2013" spans="1:23" x14ac:dyDescent="0.35">
      <c r="A2013" s="235"/>
      <c r="C2013" s="235"/>
      <c r="E2013" s="235"/>
      <c r="G2013" s="235"/>
      <c r="I2013" s="235"/>
      <c r="K2013" s="235"/>
      <c r="M2013" s="235"/>
      <c r="O2013" s="235"/>
      <c r="Q2013" s="235"/>
      <c r="S2013" s="235"/>
      <c r="U2013" s="235"/>
      <c r="W2013" s="235"/>
    </row>
    <row r="2014" spans="1:23" x14ac:dyDescent="0.35">
      <c r="A2014" s="235"/>
      <c r="C2014" s="235"/>
      <c r="E2014" s="235"/>
      <c r="G2014" s="235"/>
      <c r="I2014" s="235"/>
      <c r="K2014" s="235"/>
      <c r="M2014" s="235"/>
      <c r="O2014" s="235"/>
      <c r="Q2014" s="235"/>
      <c r="S2014" s="235"/>
      <c r="U2014" s="235"/>
      <c r="W2014" s="235"/>
    </row>
    <row r="2015" spans="1:23" x14ac:dyDescent="0.35">
      <c r="A2015" s="235"/>
      <c r="C2015" s="235"/>
      <c r="E2015" s="235"/>
      <c r="G2015" s="235"/>
      <c r="I2015" s="235"/>
      <c r="K2015" s="235"/>
      <c r="M2015" s="235"/>
      <c r="O2015" s="235"/>
      <c r="Q2015" s="235"/>
      <c r="S2015" s="235"/>
      <c r="U2015" s="235"/>
      <c r="W2015" s="235"/>
    </row>
    <row r="2016" spans="1:23" x14ac:dyDescent="0.35">
      <c r="A2016" s="235"/>
      <c r="C2016" s="235"/>
      <c r="E2016" s="235"/>
      <c r="G2016" s="235"/>
      <c r="I2016" s="235"/>
      <c r="K2016" s="235"/>
      <c r="M2016" s="235"/>
      <c r="O2016" s="235"/>
      <c r="Q2016" s="235"/>
      <c r="S2016" s="235"/>
      <c r="U2016" s="235"/>
      <c r="W2016" s="235"/>
    </row>
    <row r="2017" spans="1:23" x14ac:dyDescent="0.35">
      <c r="A2017" s="235"/>
      <c r="C2017" s="235"/>
      <c r="E2017" s="235"/>
      <c r="G2017" s="235"/>
      <c r="I2017" s="235"/>
      <c r="K2017" s="235"/>
      <c r="M2017" s="235"/>
      <c r="O2017" s="235"/>
      <c r="Q2017" s="235"/>
      <c r="S2017" s="235"/>
      <c r="U2017" s="235"/>
      <c r="W2017" s="235"/>
    </row>
    <row r="2018" spans="1:23" x14ac:dyDescent="0.35">
      <c r="A2018" s="235"/>
      <c r="C2018" s="235"/>
      <c r="E2018" s="235"/>
      <c r="G2018" s="235"/>
      <c r="I2018" s="235"/>
      <c r="K2018" s="235"/>
      <c r="M2018" s="235"/>
      <c r="O2018" s="235"/>
      <c r="Q2018" s="235"/>
      <c r="S2018" s="235"/>
      <c r="U2018" s="235"/>
      <c r="W2018" s="235"/>
    </row>
    <row r="2019" spans="1:23" x14ac:dyDescent="0.35">
      <c r="A2019" s="235"/>
      <c r="C2019" s="235"/>
      <c r="E2019" s="235"/>
      <c r="G2019" s="235"/>
      <c r="I2019" s="235"/>
      <c r="K2019" s="235"/>
      <c r="M2019" s="235"/>
      <c r="O2019" s="235"/>
      <c r="Q2019" s="235"/>
      <c r="S2019" s="235"/>
      <c r="U2019" s="235"/>
      <c r="W2019" s="235"/>
    </row>
    <row r="2020" spans="1:23" x14ac:dyDescent="0.35">
      <c r="A2020" s="235"/>
      <c r="C2020" s="235"/>
      <c r="E2020" s="235"/>
      <c r="G2020" s="235"/>
      <c r="I2020" s="235"/>
      <c r="K2020" s="235"/>
      <c r="M2020" s="235"/>
      <c r="O2020" s="235"/>
      <c r="Q2020" s="235"/>
      <c r="S2020" s="235"/>
      <c r="U2020" s="235"/>
      <c r="W2020" s="235"/>
    </row>
    <row r="2021" spans="1:23" x14ac:dyDescent="0.35">
      <c r="A2021" s="235"/>
      <c r="C2021" s="235"/>
      <c r="E2021" s="235"/>
      <c r="G2021" s="235"/>
      <c r="I2021" s="235"/>
      <c r="K2021" s="235"/>
      <c r="M2021" s="235"/>
      <c r="O2021" s="235"/>
      <c r="Q2021" s="235"/>
      <c r="S2021" s="235"/>
      <c r="U2021" s="235"/>
      <c r="W2021" s="235"/>
    </row>
    <row r="2022" spans="1:23" x14ac:dyDescent="0.35">
      <c r="A2022" s="235"/>
      <c r="C2022" s="235"/>
      <c r="E2022" s="235"/>
      <c r="G2022" s="235"/>
      <c r="I2022" s="235"/>
      <c r="K2022" s="235"/>
      <c r="M2022" s="235"/>
      <c r="O2022" s="235"/>
      <c r="Q2022" s="235"/>
      <c r="S2022" s="235"/>
      <c r="U2022" s="235"/>
      <c r="W2022" s="235"/>
    </row>
    <row r="2023" spans="1:23" x14ac:dyDescent="0.35">
      <c r="A2023" s="235"/>
      <c r="C2023" s="235"/>
      <c r="E2023" s="235"/>
      <c r="G2023" s="235"/>
      <c r="I2023" s="235"/>
      <c r="K2023" s="235"/>
      <c r="M2023" s="235"/>
      <c r="O2023" s="235"/>
      <c r="Q2023" s="235"/>
      <c r="S2023" s="235"/>
      <c r="U2023" s="235"/>
      <c r="W2023" s="235"/>
    </row>
    <row r="2024" spans="1:23" x14ac:dyDescent="0.35">
      <c r="A2024" s="235"/>
      <c r="C2024" s="235"/>
      <c r="E2024" s="235"/>
      <c r="G2024" s="235"/>
      <c r="I2024" s="235"/>
      <c r="K2024" s="235"/>
      <c r="M2024" s="235"/>
      <c r="O2024" s="235"/>
      <c r="Q2024" s="235"/>
      <c r="S2024" s="235"/>
      <c r="U2024" s="235"/>
      <c r="W2024" s="235"/>
    </row>
    <row r="2025" spans="1:23" x14ac:dyDescent="0.35">
      <c r="A2025" s="235"/>
      <c r="C2025" s="235"/>
      <c r="E2025" s="235"/>
      <c r="G2025" s="235"/>
      <c r="I2025" s="235"/>
      <c r="K2025" s="235"/>
      <c r="M2025" s="235"/>
      <c r="O2025" s="235"/>
      <c r="Q2025" s="235"/>
      <c r="S2025" s="235"/>
      <c r="U2025" s="235"/>
      <c r="W2025" s="235"/>
    </row>
    <row r="2026" spans="1:23" x14ac:dyDescent="0.35">
      <c r="A2026" s="235"/>
      <c r="C2026" s="235"/>
      <c r="E2026" s="235"/>
      <c r="G2026" s="235"/>
      <c r="I2026" s="235"/>
      <c r="K2026" s="235"/>
      <c r="M2026" s="235"/>
      <c r="O2026" s="235"/>
      <c r="Q2026" s="235"/>
      <c r="S2026" s="235"/>
      <c r="U2026" s="235"/>
      <c r="W2026" s="235"/>
    </row>
    <row r="2027" spans="1:23" x14ac:dyDescent="0.35">
      <c r="A2027" s="235"/>
      <c r="C2027" s="235"/>
      <c r="E2027" s="235"/>
      <c r="G2027" s="235"/>
      <c r="I2027" s="235"/>
      <c r="K2027" s="235"/>
      <c r="M2027" s="235"/>
      <c r="O2027" s="235"/>
      <c r="Q2027" s="235"/>
      <c r="S2027" s="235"/>
      <c r="U2027" s="235"/>
      <c r="W2027" s="235"/>
    </row>
    <row r="2028" spans="1:23" x14ac:dyDescent="0.35">
      <c r="A2028" s="235"/>
      <c r="C2028" s="235"/>
      <c r="E2028" s="235"/>
      <c r="G2028" s="235"/>
      <c r="I2028" s="235"/>
      <c r="K2028" s="235"/>
      <c r="M2028" s="235"/>
      <c r="O2028" s="235"/>
      <c r="Q2028" s="235"/>
      <c r="S2028" s="235"/>
      <c r="U2028" s="235"/>
      <c r="W2028" s="235"/>
    </row>
    <row r="2029" spans="1:23" x14ac:dyDescent="0.35">
      <c r="A2029" s="235"/>
      <c r="C2029" s="235"/>
      <c r="E2029" s="235"/>
      <c r="G2029" s="235"/>
      <c r="I2029" s="235"/>
      <c r="K2029" s="235"/>
      <c r="M2029" s="235"/>
      <c r="O2029" s="235"/>
      <c r="Q2029" s="235"/>
      <c r="S2029" s="235"/>
      <c r="U2029" s="235"/>
      <c r="W2029" s="235"/>
    </row>
    <row r="2030" spans="1:23" x14ac:dyDescent="0.35">
      <c r="A2030" s="235"/>
      <c r="C2030" s="235"/>
      <c r="E2030" s="235"/>
      <c r="G2030" s="235"/>
      <c r="I2030" s="235"/>
      <c r="K2030" s="235"/>
      <c r="M2030" s="235"/>
      <c r="O2030" s="235"/>
      <c r="Q2030" s="235"/>
      <c r="S2030" s="235"/>
      <c r="U2030" s="235"/>
      <c r="W2030" s="235"/>
    </row>
    <row r="2031" spans="1:23" x14ac:dyDescent="0.35">
      <c r="A2031" s="235"/>
      <c r="C2031" s="235"/>
      <c r="E2031" s="235"/>
      <c r="G2031" s="235"/>
      <c r="I2031" s="235"/>
      <c r="K2031" s="235"/>
      <c r="M2031" s="235"/>
      <c r="O2031" s="235"/>
      <c r="Q2031" s="235"/>
      <c r="S2031" s="235"/>
      <c r="U2031" s="235"/>
      <c r="W2031" s="235"/>
    </row>
    <row r="2032" spans="1:23" x14ac:dyDescent="0.35">
      <c r="A2032" s="235"/>
      <c r="C2032" s="235"/>
      <c r="E2032" s="235"/>
      <c r="G2032" s="235"/>
      <c r="I2032" s="235"/>
      <c r="K2032" s="235"/>
      <c r="M2032" s="235"/>
      <c r="O2032" s="235"/>
      <c r="Q2032" s="235"/>
      <c r="S2032" s="235"/>
      <c r="U2032" s="235"/>
      <c r="W2032" s="235"/>
    </row>
    <row r="2033" spans="1:23" x14ac:dyDescent="0.35">
      <c r="A2033" s="235"/>
      <c r="C2033" s="235"/>
      <c r="E2033" s="235"/>
      <c r="G2033" s="235"/>
      <c r="I2033" s="235"/>
      <c r="K2033" s="235"/>
      <c r="M2033" s="235"/>
      <c r="O2033" s="235"/>
      <c r="Q2033" s="235"/>
      <c r="S2033" s="235"/>
      <c r="U2033" s="235"/>
      <c r="W2033" s="235"/>
    </row>
    <row r="2034" spans="1:23" x14ac:dyDescent="0.35">
      <c r="A2034" s="235"/>
      <c r="C2034" s="235"/>
      <c r="E2034" s="235"/>
      <c r="G2034" s="235"/>
      <c r="I2034" s="235"/>
      <c r="K2034" s="235"/>
      <c r="M2034" s="235"/>
      <c r="O2034" s="235"/>
      <c r="Q2034" s="235"/>
      <c r="S2034" s="235"/>
      <c r="U2034" s="235"/>
      <c r="W2034" s="235"/>
    </row>
    <row r="2035" spans="1:23" x14ac:dyDescent="0.35">
      <c r="A2035" s="235"/>
      <c r="C2035" s="235"/>
      <c r="E2035" s="235"/>
      <c r="G2035" s="235"/>
      <c r="I2035" s="235"/>
      <c r="K2035" s="235"/>
      <c r="M2035" s="235"/>
      <c r="O2035" s="235"/>
      <c r="Q2035" s="235"/>
      <c r="S2035" s="235"/>
      <c r="U2035" s="235"/>
      <c r="W2035" s="235"/>
    </row>
    <row r="2036" spans="1:23" x14ac:dyDescent="0.35">
      <c r="A2036" s="235"/>
      <c r="C2036" s="235"/>
      <c r="E2036" s="235"/>
      <c r="G2036" s="235"/>
      <c r="I2036" s="235"/>
      <c r="K2036" s="235"/>
      <c r="M2036" s="235"/>
      <c r="O2036" s="235"/>
      <c r="Q2036" s="235"/>
      <c r="S2036" s="235"/>
      <c r="U2036" s="235"/>
      <c r="W2036" s="235"/>
    </row>
    <row r="2037" spans="1:23" x14ac:dyDescent="0.35">
      <c r="A2037" s="235"/>
      <c r="C2037" s="235"/>
      <c r="E2037" s="235"/>
      <c r="G2037" s="235"/>
      <c r="I2037" s="235"/>
      <c r="K2037" s="235"/>
      <c r="M2037" s="235"/>
      <c r="O2037" s="235"/>
      <c r="Q2037" s="235"/>
      <c r="S2037" s="235"/>
      <c r="U2037" s="235"/>
      <c r="W2037" s="235"/>
    </row>
    <row r="2038" spans="1:23" x14ac:dyDescent="0.35">
      <c r="A2038" s="235"/>
      <c r="C2038" s="235"/>
      <c r="E2038" s="235"/>
      <c r="G2038" s="235"/>
      <c r="I2038" s="235"/>
      <c r="K2038" s="235"/>
      <c r="M2038" s="235"/>
      <c r="O2038" s="235"/>
      <c r="Q2038" s="235"/>
      <c r="S2038" s="235"/>
      <c r="U2038" s="235"/>
      <c r="W2038" s="235"/>
    </row>
    <row r="2039" spans="1:23" x14ac:dyDescent="0.35">
      <c r="A2039" s="235"/>
      <c r="C2039" s="235"/>
      <c r="E2039" s="235"/>
      <c r="G2039" s="235"/>
      <c r="I2039" s="235"/>
      <c r="K2039" s="235"/>
      <c r="M2039" s="235"/>
      <c r="O2039" s="235"/>
      <c r="Q2039" s="235"/>
      <c r="S2039" s="235"/>
      <c r="U2039" s="235"/>
      <c r="W2039" s="235"/>
    </row>
    <row r="2040" spans="1:23" x14ac:dyDescent="0.35">
      <c r="A2040" s="235"/>
      <c r="C2040" s="235"/>
      <c r="E2040" s="235"/>
      <c r="G2040" s="235"/>
      <c r="I2040" s="235"/>
      <c r="K2040" s="235"/>
      <c r="M2040" s="235"/>
      <c r="O2040" s="235"/>
      <c r="Q2040" s="235"/>
      <c r="S2040" s="235"/>
      <c r="U2040" s="235"/>
      <c r="W2040" s="235"/>
    </row>
    <row r="2041" spans="1:23" x14ac:dyDescent="0.35">
      <c r="A2041" s="235"/>
      <c r="C2041" s="235"/>
      <c r="E2041" s="235"/>
      <c r="G2041" s="235"/>
      <c r="I2041" s="235"/>
      <c r="K2041" s="235"/>
      <c r="M2041" s="235"/>
      <c r="O2041" s="235"/>
      <c r="Q2041" s="235"/>
      <c r="S2041" s="235"/>
      <c r="U2041" s="235"/>
      <c r="W2041" s="235"/>
    </row>
    <row r="2042" spans="1:23" x14ac:dyDescent="0.35">
      <c r="A2042" s="235"/>
      <c r="C2042" s="235"/>
      <c r="E2042" s="235"/>
      <c r="G2042" s="235"/>
      <c r="I2042" s="235"/>
      <c r="K2042" s="235"/>
      <c r="M2042" s="235"/>
      <c r="O2042" s="235"/>
      <c r="Q2042" s="235"/>
      <c r="S2042" s="235"/>
      <c r="U2042" s="235"/>
      <c r="W2042" s="235"/>
    </row>
    <row r="2043" spans="1:23" x14ac:dyDescent="0.35">
      <c r="A2043" s="235"/>
      <c r="C2043" s="235"/>
      <c r="E2043" s="235"/>
      <c r="G2043" s="235"/>
      <c r="I2043" s="235"/>
      <c r="K2043" s="235"/>
      <c r="M2043" s="235"/>
      <c r="O2043" s="235"/>
      <c r="Q2043" s="235"/>
      <c r="S2043" s="235"/>
      <c r="U2043" s="235"/>
      <c r="W2043" s="235"/>
    </row>
    <row r="2044" spans="1:23" x14ac:dyDescent="0.35">
      <c r="A2044" s="235"/>
      <c r="C2044" s="235"/>
      <c r="E2044" s="235"/>
      <c r="G2044" s="235"/>
      <c r="I2044" s="235"/>
      <c r="K2044" s="235"/>
      <c r="M2044" s="235"/>
      <c r="O2044" s="235"/>
      <c r="Q2044" s="235"/>
      <c r="S2044" s="235"/>
      <c r="U2044" s="235"/>
      <c r="W2044" s="235"/>
    </row>
    <row r="2045" spans="1:23" x14ac:dyDescent="0.35">
      <c r="A2045" s="235"/>
      <c r="C2045" s="235"/>
      <c r="E2045" s="235"/>
      <c r="G2045" s="235"/>
      <c r="I2045" s="235"/>
      <c r="K2045" s="235"/>
      <c r="M2045" s="235"/>
      <c r="O2045" s="235"/>
      <c r="Q2045" s="235"/>
      <c r="S2045" s="235"/>
      <c r="U2045" s="235"/>
      <c r="W2045" s="235"/>
    </row>
    <row r="2046" spans="1:23" x14ac:dyDescent="0.35">
      <c r="A2046" s="235"/>
      <c r="C2046" s="235"/>
      <c r="E2046" s="235"/>
      <c r="G2046" s="235"/>
      <c r="I2046" s="235"/>
      <c r="K2046" s="235"/>
      <c r="M2046" s="235"/>
      <c r="O2046" s="235"/>
      <c r="Q2046" s="235"/>
      <c r="S2046" s="235"/>
      <c r="U2046" s="235"/>
      <c r="W2046" s="235"/>
    </row>
    <row r="2047" spans="1:23" x14ac:dyDescent="0.35">
      <c r="A2047" s="235"/>
      <c r="C2047" s="235"/>
      <c r="E2047" s="235"/>
      <c r="G2047" s="235"/>
      <c r="I2047" s="235"/>
      <c r="K2047" s="235"/>
      <c r="M2047" s="235"/>
      <c r="O2047" s="235"/>
      <c r="Q2047" s="235"/>
      <c r="S2047" s="235"/>
      <c r="U2047" s="235"/>
      <c r="W2047" s="235"/>
    </row>
    <row r="2048" spans="1:23" x14ac:dyDescent="0.35">
      <c r="A2048" s="235"/>
      <c r="C2048" s="235"/>
      <c r="E2048" s="235"/>
      <c r="G2048" s="235"/>
      <c r="I2048" s="235"/>
      <c r="K2048" s="235"/>
      <c r="M2048" s="235"/>
      <c r="O2048" s="235"/>
      <c r="Q2048" s="235"/>
      <c r="S2048" s="235"/>
      <c r="U2048" s="235"/>
      <c r="W2048" s="235"/>
    </row>
    <row r="2049" spans="1:23" x14ac:dyDescent="0.35">
      <c r="A2049" s="235"/>
      <c r="C2049" s="235"/>
      <c r="E2049" s="235"/>
      <c r="G2049" s="235"/>
      <c r="I2049" s="235"/>
      <c r="K2049" s="235"/>
      <c r="M2049" s="235"/>
      <c r="O2049" s="235"/>
      <c r="Q2049" s="235"/>
      <c r="S2049" s="235"/>
      <c r="U2049" s="235"/>
      <c r="W2049" s="235"/>
    </row>
    <row r="2050" spans="1:23" x14ac:dyDescent="0.35">
      <c r="A2050" s="235"/>
      <c r="C2050" s="235"/>
      <c r="E2050" s="235"/>
      <c r="G2050" s="235"/>
      <c r="I2050" s="235"/>
      <c r="K2050" s="235"/>
      <c r="M2050" s="235"/>
      <c r="O2050" s="235"/>
      <c r="Q2050" s="235"/>
      <c r="S2050" s="235"/>
      <c r="U2050" s="235"/>
      <c r="W2050" s="235"/>
    </row>
    <row r="2051" spans="1:23" x14ac:dyDescent="0.35">
      <c r="A2051" s="235"/>
      <c r="C2051" s="235"/>
      <c r="E2051" s="235"/>
      <c r="G2051" s="235"/>
      <c r="I2051" s="235"/>
      <c r="K2051" s="235"/>
      <c r="M2051" s="235"/>
      <c r="O2051" s="235"/>
      <c r="Q2051" s="235"/>
      <c r="S2051" s="235"/>
      <c r="U2051" s="235"/>
      <c r="W2051" s="235"/>
    </row>
    <row r="2052" spans="1:23" x14ac:dyDescent="0.35">
      <c r="A2052" s="235"/>
      <c r="C2052" s="235"/>
      <c r="E2052" s="235"/>
      <c r="G2052" s="235"/>
      <c r="I2052" s="235"/>
      <c r="K2052" s="235"/>
      <c r="M2052" s="235"/>
      <c r="O2052" s="235"/>
      <c r="Q2052" s="235"/>
      <c r="S2052" s="235"/>
      <c r="U2052" s="235"/>
      <c r="W2052" s="235"/>
    </row>
    <row r="2053" spans="1:23" x14ac:dyDescent="0.35">
      <c r="A2053" s="235"/>
      <c r="C2053" s="235"/>
      <c r="E2053" s="235"/>
      <c r="G2053" s="235"/>
      <c r="I2053" s="235"/>
      <c r="K2053" s="235"/>
      <c r="M2053" s="235"/>
      <c r="O2053" s="235"/>
      <c r="Q2053" s="235"/>
      <c r="S2053" s="235"/>
      <c r="U2053" s="235"/>
      <c r="W2053" s="235"/>
    </row>
    <row r="2054" spans="1:23" x14ac:dyDescent="0.35">
      <c r="A2054" s="235"/>
      <c r="C2054" s="235"/>
      <c r="E2054" s="235"/>
      <c r="G2054" s="235"/>
      <c r="I2054" s="235"/>
      <c r="K2054" s="235"/>
      <c r="M2054" s="235"/>
      <c r="O2054" s="235"/>
      <c r="Q2054" s="235"/>
      <c r="S2054" s="235"/>
      <c r="U2054" s="235"/>
      <c r="W2054" s="235"/>
    </row>
    <row r="2055" spans="1:23" x14ac:dyDescent="0.35">
      <c r="A2055" s="235"/>
      <c r="C2055" s="235"/>
      <c r="E2055" s="235"/>
      <c r="G2055" s="235"/>
      <c r="I2055" s="235"/>
      <c r="K2055" s="235"/>
      <c r="M2055" s="235"/>
      <c r="O2055" s="235"/>
      <c r="Q2055" s="235"/>
      <c r="S2055" s="235"/>
      <c r="U2055" s="235"/>
      <c r="W2055" s="235"/>
    </row>
    <row r="2056" spans="1:23" x14ac:dyDescent="0.35">
      <c r="A2056" s="235"/>
      <c r="C2056" s="235"/>
      <c r="E2056" s="235"/>
      <c r="G2056" s="235"/>
      <c r="I2056" s="235"/>
      <c r="K2056" s="235"/>
      <c r="M2056" s="235"/>
      <c r="O2056" s="235"/>
      <c r="Q2056" s="235"/>
      <c r="S2056" s="235"/>
      <c r="U2056" s="235"/>
      <c r="W2056" s="235"/>
    </row>
    <row r="2057" spans="1:23" x14ac:dyDescent="0.35">
      <c r="A2057" s="235"/>
      <c r="C2057" s="235"/>
      <c r="E2057" s="235"/>
      <c r="G2057" s="235"/>
      <c r="I2057" s="235"/>
      <c r="K2057" s="235"/>
      <c r="M2057" s="235"/>
      <c r="O2057" s="235"/>
      <c r="Q2057" s="235"/>
      <c r="S2057" s="235"/>
      <c r="U2057" s="235"/>
      <c r="W2057" s="235"/>
    </row>
    <row r="2058" spans="1:23" x14ac:dyDescent="0.35">
      <c r="A2058" s="235"/>
      <c r="C2058" s="235"/>
      <c r="E2058" s="235"/>
      <c r="G2058" s="235"/>
      <c r="I2058" s="235"/>
      <c r="K2058" s="235"/>
      <c r="M2058" s="235"/>
      <c r="O2058" s="235"/>
      <c r="Q2058" s="235"/>
      <c r="S2058" s="235"/>
      <c r="U2058" s="235"/>
      <c r="W2058" s="235"/>
    </row>
    <row r="2059" spans="1:23" x14ac:dyDescent="0.35">
      <c r="A2059" s="235"/>
      <c r="C2059" s="235"/>
      <c r="E2059" s="235"/>
      <c r="G2059" s="235"/>
      <c r="I2059" s="235"/>
      <c r="K2059" s="235"/>
      <c r="M2059" s="235"/>
      <c r="O2059" s="235"/>
      <c r="Q2059" s="235"/>
      <c r="S2059" s="235"/>
      <c r="U2059" s="235"/>
      <c r="W2059" s="235"/>
    </row>
    <row r="2060" spans="1:23" x14ac:dyDescent="0.35">
      <c r="A2060" s="235"/>
      <c r="C2060" s="235"/>
      <c r="E2060" s="235"/>
      <c r="G2060" s="235"/>
      <c r="I2060" s="235"/>
      <c r="K2060" s="235"/>
      <c r="M2060" s="235"/>
      <c r="O2060" s="235"/>
      <c r="Q2060" s="235"/>
      <c r="S2060" s="235"/>
      <c r="U2060" s="235"/>
      <c r="W2060" s="235"/>
    </row>
    <row r="2061" spans="1:23" x14ac:dyDescent="0.35">
      <c r="A2061" s="235"/>
      <c r="C2061" s="235"/>
      <c r="E2061" s="235"/>
      <c r="G2061" s="235"/>
      <c r="I2061" s="235"/>
      <c r="K2061" s="235"/>
      <c r="M2061" s="235"/>
      <c r="O2061" s="235"/>
      <c r="Q2061" s="235"/>
      <c r="S2061" s="235"/>
      <c r="U2061" s="235"/>
      <c r="W2061" s="235"/>
    </row>
    <row r="2062" spans="1:23" x14ac:dyDescent="0.35">
      <c r="A2062" s="235"/>
      <c r="C2062" s="235"/>
      <c r="E2062" s="235"/>
      <c r="G2062" s="235"/>
      <c r="I2062" s="235"/>
      <c r="K2062" s="235"/>
      <c r="M2062" s="235"/>
      <c r="O2062" s="235"/>
      <c r="Q2062" s="235"/>
      <c r="S2062" s="235"/>
      <c r="U2062" s="235"/>
      <c r="W2062" s="235"/>
    </row>
    <row r="2063" spans="1:23" x14ac:dyDescent="0.35">
      <c r="A2063" s="235"/>
      <c r="C2063" s="235"/>
      <c r="E2063" s="235"/>
      <c r="G2063" s="235"/>
      <c r="I2063" s="235"/>
      <c r="K2063" s="235"/>
      <c r="M2063" s="235"/>
      <c r="O2063" s="235"/>
      <c r="Q2063" s="235"/>
      <c r="S2063" s="235"/>
      <c r="U2063" s="235"/>
      <c r="W2063" s="235"/>
    </row>
    <row r="2064" spans="1:23" x14ac:dyDescent="0.35">
      <c r="A2064" s="235"/>
      <c r="C2064" s="235"/>
      <c r="E2064" s="235"/>
      <c r="G2064" s="235"/>
      <c r="I2064" s="235"/>
      <c r="K2064" s="235"/>
      <c r="M2064" s="235"/>
      <c r="O2064" s="235"/>
      <c r="Q2064" s="235"/>
      <c r="S2064" s="235"/>
      <c r="U2064" s="235"/>
      <c r="W2064" s="235"/>
    </row>
    <row r="2065" spans="1:23" x14ac:dyDescent="0.35">
      <c r="A2065" s="235"/>
      <c r="C2065" s="235"/>
      <c r="E2065" s="235"/>
      <c r="G2065" s="235"/>
      <c r="I2065" s="235"/>
      <c r="K2065" s="235"/>
      <c r="M2065" s="235"/>
      <c r="O2065" s="235"/>
      <c r="Q2065" s="235"/>
      <c r="S2065" s="235"/>
      <c r="U2065" s="235"/>
      <c r="W2065" s="235"/>
    </row>
    <row r="2066" spans="1:23" x14ac:dyDescent="0.35">
      <c r="A2066" s="235"/>
      <c r="C2066" s="235"/>
      <c r="E2066" s="235"/>
      <c r="G2066" s="235"/>
      <c r="I2066" s="235"/>
      <c r="K2066" s="235"/>
      <c r="M2066" s="235"/>
      <c r="O2066" s="235"/>
      <c r="Q2066" s="235"/>
      <c r="S2066" s="235"/>
      <c r="U2066" s="235"/>
      <c r="W2066" s="235"/>
    </row>
    <row r="2067" spans="1:23" x14ac:dyDescent="0.35">
      <c r="A2067" s="235"/>
      <c r="C2067" s="235"/>
      <c r="E2067" s="235"/>
      <c r="G2067" s="235"/>
      <c r="I2067" s="235"/>
      <c r="K2067" s="235"/>
      <c r="M2067" s="235"/>
      <c r="O2067" s="235"/>
      <c r="Q2067" s="235"/>
      <c r="S2067" s="235"/>
      <c r="U2067" s="235"/>
      <c r="W2067" s="235"/>
    </row>
    <row r="2068" spans="1:23" x14ac:dyDescent="0.35">
      <c r="A2068" s="235"/>
      <c r="C2068" s="235"/>
      <c r="E2068" s="235"/>
      <c r="G2068" s="235"/>
      <c r="I2068" s="235"/>
      <c r="K2068" s="235"/>
      <c r="M2068" s="235"/>
      <c r="O2068" s="235"/>
      <c r="Q2068" s="235"/>
      <c r="S2068" s="235"/>
      <c r="U2068" s="235"/>
      <c r="W2068" s="235"/>
    </row>
    <row r="2069" spans="1:23" x14ac:dyDescent="0.35">
      <c r="A2069" s="235"/>
      <c r="C2069" s="235"/>
      <c r="E2069" s="235"/>
      <c r="G2069" s="235"/>
      <c r="I2069" s="235"/>
      <c r="K2069" s="235"/>
      <c r="M2069" s="235"/>
      <c r="O2069" s="235"/>
      <c r="Q2069" s="235"/>
      <c r="S2069" s="235"/>
      <c r="U2069" s="235"/>
      <c r="W2069" s="235"/>
    </row>
    <row r="2070" spans="1:23" x14ac:dyDescent="0.35">
      <c r="A2070" s="235"/>
      <c r="C2070" s="235"/>
      <c r="E2070" s="235"/>
      <c r="G2070" s="235"/>
      <c r="I2070" s="235"/>
      <c r="K2070" s="235"/>
      <c r="M2070" s="235"/>
      <c r="O2070" s="235"/>
      <c r="Q2070" s="235"/>
      <c r="S2070" s="235"/>
      <c r="U2070" s="235"/>
      <c r="W2070" s="235"/>
    </row>
    <row r="2071" spans="1:23" x14ac:dyDescent="0.35">
      <c r="A2071" s="235"/>
      <c r="C2071" s="235"/>
      <c r="E2071" s="235"/>
      <c r="G2071" s="235"/>
      <c r="I2071" s="235"/>
      <c r="K2071" s="235"/>
      <c r="M2071" s="235"/>
      <c r="O2071" s="235"/>
      <c r="Q2071" s="235"/>
      <c r="S2071" s="235"/>
      <c r="U2071" s="235"/>
      <c r="W2071" s="235"/>
    </row>
    <row r="2072" spans="1:23" x14ac:dyDescent="0.35">
      <c r="A2072" s="235"/>
      <c r="C2072" s="235"/>
      <c r="E2072" s="235"/>
      <c r="G2072" s="235"/>
      <c r="I2072" s="235"/>
      <c r="K2072" s="235"/>
      <c r="M2072" s="235"/>
      <c r="O2072" s="235"/>
      <c r="Q2072" s="235"/>
      <c r="S2072" s="235"/>
      <c r="U2072" s="235"/>
      <c r="W2072" s="235"/>
    </row>
    <row r="2073" spans="1:23" x14ac:dyDescent="0.35">
      <c r="A2073" s="235"/>
      <c r="C2073" s="235"/>
      <c r="E2073" s="235"/>
      <c r="G2073" s="235"/>
      <c r="I2073" s="235"/>
      <c r="K2073" s="235"/>
      <c r="M2073" s="235"/>
      <c r="O2073" s="235"/>
      <c r="Q2073" s="235"/>
      <c r="S2073" s="235"/>
      <c r="U2073" s="235"/>
      <c r="W2073" s="235"/>
    </row>
    <row r="2074" spans="1:23" x14ac:dyDescent="0.35">
      <c r="A2074" s="235"/>
      <c r="C2074" s="235"/>
      <c r="E2074" s="235"/>
      <c r="G2074" s="235"/>
      <c r="I2074" s="235"/>
      <c r="K2074" s="235"/>
      <c r="M2074" s="235"/>
      <c r="O2074" s="235"/>
      <c r="Q2074" s="235"/>
      <c r="S2074" s="235"/>
      <c r="U2074" s="235"/>
      <c r="W2074" s="235"/>
    </row>
    <row r="2075" spans="1:23" x14ac:dyDescent="0.35">
      <c r="A2075" s="235"/>
      <c r="C2075" s="235"/>
      <c r="E2075" s="235"/>
      <c r="G2075" s="235"/>
      <c r="I2075" s="235"/>
      <c r="K2075" s="235"/>
      <c r="M2075" s="235"/>
      <c r="O2075" s="235"/>
      <c r="Q2075" s="235"/>
      <c r="S2075" s="235"/>
      <c r="U2075" s="235"/>
      <c r="W2075" s="235"/>
    </row>
    <row r="2076" spans="1:23" x14ac:dyDescent="0.35">
      <c r="A2076" s="235"/>
      <c r="C2076" s="235"/>
      <c r="E2076" s="235"/>
      <c r="G2076" s="235"/>
      <c r="I2076" s="235"/>
      <c r="K2076" s="235"/>
      <c r="M2076" s="235"/>
      <c r="O2076" s="235"/>
      <c r="Q2076" s="235"/>
      <c r="S2076" s="235"/>
      <c r="U2076" s="235"/>
      <c r="W2076" s="235"/>
    </row>
    <row r="2077" spans="1:23" x14ac:dyDescent="0.35">
      <c r="A2077" s="235"/>
      <c r="C2077" s="235"/>
      <c r="E2077" s="235"/>
      <c r="G2077" s="235"/>
      <c r="I2077" s="235"/>
      <c r="K2077" s="235"/>
      <c r="M2077" s="235"/>
      <c r="O2077" s="235"/>
      <c r="Q2077" s="235"/>
      <c r="S2077" s="235"/>
      <c r="U2077" s="235"/>
      <c r="W2077" s="235"/>
    </row>
    <row r="2078" spans="1:23" x14ac:dyDescent="0.35">
      <c r="A2078" s="235"/>
      <c r="C2078" s="235"/>
      <c r="E2078" s="235"/>
      <c r="G2078" s="235"/>
      <c r="I2078" s="235"/>
      <c r="K2078" s="235"/>
      <c r="M2078" s="235"/>
      <c r="O2078" s="235"/>
      <c r="Q2078" s="235"/>
      <c r="S2078" s="235"/>
      <c r="U2078" s="235"/>
      <c r="W2078" s="235"/>
    </row>
    <row r="2079" spans="1:23" x14ac:dyDescent="0.35">
      <c r="A2079" s="235"/>
      <c r="C2079" s="235"/>
      <c r="E2079" s="235"/>
      <c r="G2079" s="235"/>
      <c r="I2079" s="235"/>
      <c r="K2079" s="235"/>
      <c r="M2079" s="235"/>
      <c r="O2079" s="235"/>
      <c r="Q2079" s="235"/>
      <c r="S2079" s="235"/>
      <c r="U2079" s="235"/>
      <c r="W2079" s="235"/>
    </row>
    <row r="2080" spans="1:23" x14ac:dyDescent="0.35">
      <c r="A2080" s="235"/>
      <c r="C2080" s="235"/>
      <c r="E2080" s="235"/>
      <c r="G2080" s="235"/>
      <c r="I2080" s="235"/>
      <c r="K2080" s="235"/>
      <c r="M2080" s="235"/>
      <c r="O2080" s="235"/>
      <c r="Q2080" s="235"/>
      <c r="S2080" s="235"/>
      <c r="U2080" s="235"/>
      <c r="W2080" s="235"/>
    </row>
    <row r="2081" spans="1:23" x14ac:dyDescent="0.35">
      <c r="A2081" s="235"/>
      <c r="C2081" s="235"/>
      <c r="E2081" s="235"/>
      <c r="G2081" s="235"/>
      <c r="I2081" s="235"/>
      <c r="K2081" s="235"/>
      <c r="M2081" s="235"/>
      <c r="O2081" s="235"/>
      <c r="Q2081" s="235"/>
      <c r="S2081" s="235"/>
      <c r="U2081" s="235"/>
      <c r="W2081" s="235"/>
    </row>
    <row r="2082" spans="1:23" x14ac:dyDescent="0.35">
      <c r="A2082" s="235"/>
      <c r="C2082" s="235"/>
      <c r="E2082" s="235"/>
      <c r="G2082" s="235"/>
      <c r="I2082" s="235"/>
      <c r="K2082" s="235"/>
      <c r="M2082" s="235"/>
      <c r="O2082" s="235"/>
      <c r="Q2082" s="235"/>
      <c r="S2082" s="235"/>
      <c r="U2082" s="235"/>
      <c r="W2082" s="235"/>
    </row>
    <row r="2083" spans="1:23" x14ac:dyDescent="0.35">
      <c r="A2083" s="235"/>
      <c r="C2083" s="235"/>
      <c r="E2083" s="235"/>
      <c r="G2083" s="235"/>
      <c r="I2083" s="235"/>
      <c r="K2083" s="235"/>
      <c r="M2083" s="235"/>
      <c r="O2083" s="235"/>
      <c r="Q2083" s="235"/>
      <c r="S2083" s="235"/>
      <c r="U2083" s="235"/>
      <c r="W2083" s="235"/>
    </row>
    <row r="2084" spans="1:23" x14ac:dyDescent="0.35">
      <c r="A2084" s="235"/>
      <c r="C2084" s="235"/>
      <c r="E2084" s="235"/>
      <c r="G2084" s="235"/>
      <c r="I2084" s="235"/>
      <c r="K2084" s="235"/>
      <c r="M2084" s="235"/>
      <c r="O2084" s="235"/>
      <c r="Q2084" s="235"/>
      <c r="S2084" s="235"/>
      <c r="U2084" s="235"/>
      <c r="W2084" s="235"/>
    </row>
    <row r="2085" spans="1:23" x14ac:dyDescent="0.35">
      <c r="A2085" s="235"/>
      <c r="C2085" s="235"/>
      <c r="E2085" s="235"/>
      <c r="G2085" s="235"/>
      <c r="I2085" s="235"/>
      <c r="K2085" s="235"/>
      <c r="M2085" s="235"/>
      <c r="O2085" s="235"/>
      <c r="Q2085" s="235"/>
      <c r="S2085" s="235"/>
      <c r="U2085" s="235"/>
      <c r="W2085" s="235"/>
    </row>
    <row r="2086" spans="1:23" x14ac:dyDescent="0.35">
      <c r="A2086" s="235"/>
      <c r="C2086" s="235"/>
      <c r="E2086" s="235"/>
      <c r="G2086" s="235"/>
      <c r="I2086" s="235"/>
      <c r="K2086" s="235"/>
      <c r="M2086" s="235"/>
      <c r="O2086" s="235"/>
      <c r="Q2086" s="235"/>
      <c r="S2086" s="235"/>
      <c r="U2086" s="235"/>
      <c r="W2086" s="235"/>
    </row>
    <row r="2087" spans="1:23" x14ac:dyDescent="0.35">
      <c r="A2087" s="235"/>
      <c r="C2087" s="235"/>
      <c r="E2087" s="235"/>
      <c r="G2087" s="235"/>
      <c r="I2087" s="235"/>
      <c r="K2087" s="235"/>
      <c r="M2087" s="235"/>
      <c r="O2087" s="235"/>
      <c r="Q2087" s="235"/>
      <c r="S2087" s="235"/>
      <c r="U2087" s="235"/>
      <c r="W2087" s="235"/>
    </row>
    <row r="2088" spans="1:23" x14ac:dyDescent="0.35">
      <c r="A2088" s="235"/>
      <c r="C2088" s="235"/>
      <c r="E2088" s="235"/>
      <c r="G2088" s="235"/>
      <c r="I2088" s="235"/>
      <c r="K2088" s="235"/>
      <c r="M2088" s="235"/>
      <c r="O2088" s="235"/>
      <c r="Q2088" s="235"/>
      <c r="S2088" s="235"/>
      <c r="U2088" s="235"/>
      <c r="W2088" s="235"/>
    </row>
    <row r="2089" spans="1:23" x14ac:dyDescent="0.35">
      <c r="A2089" s="235"/>
      <c r="C2089" s="235"/>
      <c r="E2089" s="235"/>
      <c r="G2089" s="235"/>
      <c r="I2089" s="235"/>
      <c r="K2089" s="235"/>
      <c r="M2089" s="235"/>
      <c r="O2089" s="235"/>
      <c r="Q2089" s="235"/>
      <c r="S2089" s="235"/>
      <c r="U2089" s="235"/>
      <c r="W2089" s="235"/>
    </row>
    <row r="2090" spans="1:23" x14ac:dyDescent="0.35">
      <c r="A2090" s="235"/>
      <c r="C2090" s="235"/>
      <c r="E2090" s="235"/>
      <c r="G2090" s="235"/>
      <c r="I2090" s="235"/>
      <c r="K2090" s="235"/>
      <c r="M2090" s="235"/>
      <c r="O2090" s="235"/>
      <c r="Q2090" s="235"/>
      <c r="S2090" s="235"/>
      <c r="U2090" s="235"/>
      <c r="W2090" s="235"/>
    </row>
    <row r="2091" spans="1:23" x14ac:dyDescent="0.35">
      <c r="A2091" s="235"/>
      <c r="C2091" s="235"/>
      <c r="E2091" s="235"/>
      <c r="G2091" s="235"/>
      <c r="I2091" s="235"/>
      <c r="K2091" s="235"/>
      <c r="M2091" s="235"/>
      <c r="O2091" s="235"/>
      <c r="Q2091" s="235"/>
      <c r="S2091" s="235"/>
      <c r="U2091" s="235"/>
      <c r="W2091" s="235"/>
    </row>
    <row r="2092" spans="1:23" x14ac:dyDescent="0.35">
      <c r="A2092" s="235"/>
      <c r="C2092" s="235"/>
      <c r="E2092" s="235"/>
      <c r="G2092" s="235"/>
      <c r="I2092" s="235"/>
      <c r="K2092" s="235"/>
      <c r="M2092" s="235"/>
      <c r="O2092" s="235"/>
      <c r="Q2092" s="235"/>
      <c r="S2092" s="235"/>
      <c r="U2092" s="235"/>
      <c r="W2092" s="235"/>
    </row>
    <row r="2093" spans="1:23" x14ac:dyDescent="0.35">
      <c r="A2093" s="235"/>
      <c r="C2093" s="235"/>
      <c r="E2093" s="235"/>
      <c r="G2093" s="235"/>
      <c r="I2093" s="235"/>
      <c r="K2093" s="235"/>
      <c r="M2093" s="235"/>
      <c r="O2093" s="235"/>
      <c r="Q2093" s="235"/>
      <c r="S2093" s="235"/>
      <c r="U2093" s="235"/>
      <c r="W2093" s="235"/>
    </row>
    <row r="2094" spans="1:23" x14ac:dyDescent="0.35">
      <c r="A2094" s="235"/>
      <c r="C2094" s="235"/>
      <c r="E2094" s="235"/>
      <c r="G2094" s="235"/>
      <c r="I2094" s="235"/>
      <c r="K2094" s="235"/>
      <c r="M2094" s="235"/>
      <c r="O2094" s="235"/>
      <c r="Q2094" s="235"/>
      <c r="S2094" s="235"/>
      <c r="U2094" s="235"/>
      <c r="W2094" s="235"/>
    </row>
    <row r="2095" spans="1:23" x14ac:dyDescent="0.35">
      <c r="A2095" s="235"/>
      <c r="C2095" s="235"/>
      <c r="E2095" s="235"/>
      <c r="G2095" s="235"/>
      <c r="I2095" s="235"/>
      <c r="K2095" s="235"/>
      <c r="M2095" s="235"/>
      <c r="O2095" s="235"/>
      <c r="Q2095" s="235"/>
      <c r="S2095" s="235"/>
      <c r="U2095" s="235"/>
      <c r="W2095" s="235"/>
    </row>
    <row r="2096" spans="1:23" x14ac:dyDescent="0.35">
      <c r="A2096" s="235"/>
      <c r="C2096" s="235"/>
      <c r="E2096" s="235"/>
      <c r="G2096" s="235"/>
      <c r="I2096" s="235"/>
      <c r="K2096" s="235"/>
      <c r="M2096" s="235"/>
      <c r="O2096" s="235"/>
      <c r="Q2096" s="235"/>
      <c r="S2096" s="235"/>
      <c r="U2096" s="235"/>
      <c r="W2096" s="235"/>
    </row>
    <row r="2097" spans="1:23" x14ac:dyDescent="0.35">
      <c r="A2097" s="235"/>
      <c r="C2097" s="235"/>
      <c r="E2097" s="235"/>
      <c r="G2097" s="235"/>
      <c r="I2097" s="235"/>
      <c r="K2097" s="235"/>
      <c r="M2097" s="235"/>
      <c r="O2097" s="235"/>
      <c r="Q2097" s="235"/>
      <c r="S2097" s="235"/>
      <c r="U2097" s="235"/>
      <c r="W2097" s="235"/>
    </row>
    <row r="2098" spans="1:23" x14ac:dyDescent="0.35">
      <c r="A2098" s="235"/>
      <c r="C2098" s="235"/>
      <c r="E2098" s="235"/>
      <c r="G2098" s="235"/>
      <c r="I2098" s="235"/>
      <c r="K2098" s="235"/>
      <c r="M2098" s="235"/>
      <c r="O2098" s="235"/>
      <c r="Q2098" s="235"/>
      <c r="S2098" s="235"/>
      <c r="U2098" s="235"/>
      <c r="W2098" s="235"/>
    </row>
    <row r="2099" spans="1:23" x14ac:dyDescent="0.35">
      <c r="A2099" s="235"/>
      <c r="C2099" s="235"/>
      <c r="E2099" s="235"/>
      <c r="G2099" s="235"/>
      <c r="I2099" s="235"/>
      <c r="K2099" s="235"/>
      <c r="M2099" s="235"/>
      <c r="O2099" s="235"/>
      <c r="Q2099" s="235"/>
      <c r="S2099" s="235"/>
      <c r="U2099" s="235"/>
      <c r="W2099" s="235"/>
    </row>
    <row r="2100" spans="1:23" x14ac:dyDescent="0.35">
      <c r="A2100" s="235"/>
      <c r="C2100" s="235"/>
      <c r="E2100" s="235"/>
      <c r="G2100" s="235"/>
      <c r="I2100" s="235"/>
      <c r="K2100" s="235"/>
      <c r="M2100" s="235"/>
      <c r="O2100" s="235"/>
      <c r="Q2100" s="235"/>
      <c r="S2100" s="235"/>
      <c r="U2100" s="235"/>
      <c r="W2100" s="235"/>
    </row>
    <row r="2101" spans="1:23" x14ac:dyDescent="0.35">
      <c r="A2101" s="235"/>
      <c r="C2101" s="235"/>
      <c r="E2101" s="235"/>
      <c r="G2101" s="235"/>
      <c r="I2101" s="235"/>
      <c r="K2101" s="235"/>
      <c r="M2101" s="235"/>
      <c r="O2101" s="235"/>
      <c r="Q2101" s="235"/>
      <c r="S2101" s="235"/>
      <c r="U2101" s="235"/>
      <c r="W2101" s="235"/>
    </row>
    <row r="2102" spans="1:23" x14ac:dyDescent="0.35">
      <c r="A2102" s="235"/>
      <c r="C2102" s="235"/>
      <c r="E2102" s="235"/>
      <c r="G2102" s="235"/>
      <c r="I2102" s="235"/>
      <c r="K2102" s="235"/>
      <c r="M2102" s="235"/>
      <c r="O2102" s="235"/>
      <c r="Q2102" s="235"/>
      <c r="S2102" s="235"/>
      <c r="U2102" s="235"/>
      <c r="W2102" s="235"/>
    </row>
    <row r="2103" spans="1:23" x14ac:dyDescent="0.35">
      <c r="A2103" s="235"/>
      <c r="C2103" s="235"/>
      <c r="E2103" s="235"/>
      <c r="G2103" s="235"/>
      <c r="I2103" s="235"/>
      <c r="K2103" s="235"/>
      <c r="M2103" s="235"/>
      <c r="O2103" s="235"/>
      <c r="Q2103" s="235"/>
      <c r="S2103" s="235"/>
      <c r="U2103" s="235"/>
      <c r="W2103" s="235"/>
    </row>
    <row r="2104" spans="1:23" x14ac:dyDescent="0.35">
      <c r="A2104" s="235"/>
      <c r="C2104" s="235"/>
      <c r="E2104" s="235"/>
      <c r="G2104" s="235"/>
      <c r="I2104" s="235"/>
      <c r="K2104" s="235"/>
      <c r="M2104" s="235"/>
      <c r="O2104" s="235"/>
      <c r="Q2104" s="235"/>
      <c r="S2104" s="235"/>
      <c r="U2104" s="235"/>
      <c r="W2104" s="235"/>
    </row>
    <row r="2105" spans="1:23" x14ac:dyDescent="0.35">
      <c r="A2105" s="235"/>
      <c r="C2105" s="235"/>
      <c r="E2105" s="235"/>
      <c r="G2105" s="235"/>
      <c r="I2105" s="235"/>
      <c r="K2105" s="235"/>
      <c r="M2105" s="235"/>
      <c r="O2105" s="235"/>
      <c r="Q2105" s="235"/>
      <c r="S2105" s="235"/>
      <c r="U2105" s="235"/>
      <c r="W2105" s="235"/>
    </row>
    <row r="2106" spans="1:23" x14ac:dyDescent="0.35">
      <c r="A2106" s="235"/>
      <c r="C2106" s="235"/>
      <c r="E2106" s="235"/>
      <c r="G2106" s="235"/>
      <c r="I2106" s="235"/>
      <c r="K2106" s="235"/>
      <c r="M2106" s="235"/>
      <c r="O2106" s="235"/>
      <c r="Q2106" s="235"/>
      <c r="S2106" s="235"/>
      <c r="U2106" s="235"/>
      <c r="W2106" s="235"/>
    </row>
    <row r="2107" spans="1:23" x14ac:dyDescent="0.35">
      <c r="A2107" s="235"/>
      <c r="C2107" s="235"/>
      <c r="E2107" s="235"/>
      <c r="G2107" s="235"/>
      <c r="I2107" s="235"/>
      <c r="K2107" s="235"/>
      <c r="M2107" s="235"/>
      <c r="O2107" s="235"/>
      <c r="Q2107" s="235"/>
      <c r="S2107" s="235"/>
      <c r="U2107" s="235"/>
      <c r="W2107" s="235"/>
    </row>
    <row r="2108" spans="1:23" x14ac:dyDescent="0.35">
      <c r="A2108" s="235"/>
      <c r="C2108" s="235"/>
      <c r="E2108" s="235"/>
      <c r="G2108" s="235"/>
      <c r="I2108" s="235"/>
      <c r="K2108" s="235"/>
      <c r="M2108" s="235"/>
      <c r="O2108" s="235"/>
      <c r="Q2108" s="235"/>
      <c r="S2108" s="235"/>
      <c r="U2108" s="235"/>
      <c r="W2108" s="235"/>
    </row>
    <row r="2109" spans="1:23" x14ac:dyDescent="0.35">
      <c r="A2109" s="235"/>
      <c r="C2109" s="235"/>
      <c r="E2109" s="235"/>
      <c r="G2109" s="235"/>
      <c r="I2109" s="235"/>
      <c r="K2109" s="235"/>
      <c r="M2109" s="235"/>
      <c r="O2109" s="235"/>
      <c r="Q2109" s="235"/>
      <c r="S2109" s="235"/>
      <c r="U2109" s="235"/>
      <c r="W2109" s="235"/>
    </row>
    <row r="2110" spans="1:23" x14ac:dyDescent="0.35">
      <c r="A2110" s="235"/>
      <c r="C2110" s="235"/>
      <c r="E2110" s="235"/>
      <c r="G2110" s="235"/>
      <c r="I2110" s="235"/>
      <c r="K2110" s="235"/>
      <c r="M2110" s="235"/>
      <c r="O2110" s="235"/>
      <c r="Q2110" s="235"/>
      <c r="S2110" s="235"/>
      <c r="U2110" s="235"/>
      <c r="W2110" s="235"/>
    </row>
    <row r="2111" spans="1:23" x14ac:dyDescent="0.35">
      <c r="A2111" s="235"/>
      <c r="C2111" s="235"/>
      <c r="E2111" s="235"/>
      <c r="G2111" s="235"/>
      <c r="I2111" s="235"/>
      <c r="K2111" s="235"/>
      <c r="M2111" s="235"/>
      <c r="O2111" s="235"/>
      <c r="Q2111" s="235"/>
      <c r="S2111" s="235"/>
      <c r="U2111" s="235"/>
      <c r="W2111" s="235"/>
    </row>
    <row r="2112" spans="1:23" x14ac:dyDescent="0.35">
      <c r="A2112" s="235"/>
      <c r="C2112" s="235"/>
      <c r="E2112" s="235"/>
      <c r="G2112" s="235"/>
      <c r="I2112" s="235"/>
      <c r="K2112" s="235"/>
      <c r="M2112" s="235"/>
      <c r="O2112" s="235"/>
      <c r="Q2112" s="235"/>
      <c r="S2112" s="235"/>
      <c r="U2112" s="235"/>
      <c r="W2112" s="235"/>
    </row>
    <row r="2113" spans="1:23" x14ac:dyDescent="0.35">
      <c r="A2113" s="235"/>
      <c r="C2113" s="235"/>
      <c r="E2113" s="235"/>
      <c r="G2113" s="235"/>
      <c r="I2113" s="235"/>
      <c r="K2113" s="235"/>
      <c r="M2113" s="235"/>
      <c r="O2113" s="235"/>
      <c r="Q2113" s="235"/>
      <c r="S2113" s="235"/>
      <c r="U2113" s="235"/>
      <c r="W2113" s="235"/>
    </row>
    <row r="2114" spans="1:23" x14ac:dyDescent="0.35">
      <c r="A2114" s="235"/>
      <c r="C2114" s="235"/>
      <c r="E2114" s="235"/>
      <c r="G2114" s="235"/>
      <c r="I2114" s="235"/>
      <c r="K2114" s="235"/>
      <c r="M2114" s="235"/>
      <c r="O2114" s="235"/>
      <c r="Q2114" s="235"/>
      <c r="S2114" s="235"/>
      <c r="U2114" s="235"/>
      <c r="W2114" s="235"/>
    </row>
    <row r="2115" spans="1:23" x14ac:dyDescent="0.35">
      <c r="A2115" s="235"/>
      <c r="C2115" s="235"/>
      <c r="E2115" s="235"/>
      <c r="G2115" s="235"/>
      <c r="I2115" s="235"/>
      <c r="K2115" s="235"/>
      <c r="M2115" s="235"/>
      <c r="O2115" s="235"/>
      <c r="Q2115" s="235"/>
      <c r="S2115" s="235"/>
      <c r="U2115" s="235"/>
      <c r="W2115" s="235"/>
    </row>
    <row r="2116" spans="1:23" x14ac:dyDescent="0.35">
      <c r="A2116" s="235"/>
      <c r="C2116" s="235"/>
      <c r="E2116" s="235"/>
      <c r="G2116" s="235"/>
      <c r="I2116" s="235"/>
      <c r="K2116" s="235"/>
      <c r="M2116" s="235"/>
      <c r="O2116" s="235"/>
      <c r="Q2116" s="235"/>
      <c r="S2116" s="235"/>
      <c r="U2116" s="235"/>
      <c r="W2116" s="235"/>
    </row>
    <row r="2117" spans="1:23" x14ac:dyDescent="0.35">
      <c r="A2117" s="235"/>
      <c r="C2117" s="235"/>
      <c r="E2117" s="235"/>
      <c r="G2117" s="235"/>
      <c r="I2117" s="235"/>
      <c r="K2117" s="235"/>
      <c r="M2117" s="235"/>
      <c r="O2117" s="235"/>
      <c r="Q2117" s="235"/>
      <c r="S2117" s="235"/>
      <c r="U2117" s="235"/>
      <c r="W2117" s="235"/>
    </row>
    <row r="2118" spans="1:23" x14ac:dyDescent="0.35">
      <c r="A2118" s="235"/>
      <c r="C2118" s="235"/>
      <c r="E2118" s="235"/>
      <c r="G2118" s="235"/>
      <c r="I2118" s="235"/>
      <c r="K2118" s="235"/>
      <c r="M2118" s="235"/>
      <c r="O2118" s="235"/>
      <c r="Q2118" s="235"/>
      <c r="S2118" s="235"/>
      <c r="U2118" s="235"/>
      <c r="W2118" s="235"/>
    </row>
  </sheetData>
  <pageMargins left="0.7" right="0.7" top="0.5" bottom="0.5" header="0.5" footer="0.5"/>
  <pageSetup scale="47" orientation="portrait" blackAndWhite="1" r:id="rId1"/>
  <headerFooter differentFirst="1">
    <oddHeader xml:space="preserve">&amp;C&amp;"Times New Roman,Bold"&amp;36South Texas College&amp;18
&amp;32Unrestricted Fund&amp;18
&amp;28Summary of Expenditures by Function and Classification&amp;18
&amp;24Budget for Fiscal Year 2021 - 2022&amp;25
&amp;18
&amp;22(Continued)&amp;"Arial,Regular"&amp;12
</oddHeader>
    <firstHeader>&amp;C&amp;"Times New Roman,Bold"&amp;36South Texas College&amp;18
&amp;32Unrestricted Fund&amp;18
&amp;28Summary of Expenditures by Function and Classification&amp;18
&amp;24Budget for Fiscal Year 2021 - 2022</firstHeader>
  </headerFooter>
  <colBreaks count="1" manualBreakCount="1">
    <brk id="13" max="42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20</vt:i4>
      </vt:variant>
    </vt:vector>
  </HeadingPairs>
  <TitlesOfParts>
    <vt:vector size="35" baseType="lpstr">
      <vt:lpstr>Summary</vt:lpstr>
      <vt:lpstr>Graph</vt:lpstr>
      <vt:lpstr>Graph Compare</vt:lpstr>
      <vt:lpstr>Rev Summ</vt:lpstr>
      <vt:lpstr>Exp by Function</vt:lpstr>
      <vt:lpstr>Comparison-Function</vt:lpstr>
      <vt:lpstr>Exp by Classification</vt:lpstr>
      <vt:lpstr>Comparison-Classfication</vt:lpstr>
      <vt:lpstr>Exp Summary</vt:lpstr>
      <vt:lpstr>Capital</vt:lpstr>
      <vt:lpstr>Auxiliary</vt:lpstr>
      <vt:lpstr>Restricted</vt:lpstr>
      <vt:lpstr>Endowment</vt:lpstr>
      <vt:lpstr>Plant-Regular</vt:lpstr>
      <vt:lpstr>Section 140.0045</vt:lpstr>
      <vt:lpstr>Auxiliary!Print_Area</vt:lpstr>
      <vt:lpstr>Capital!Print_Area</vt:lpstr>
      <vt:lpstr>'Comparison-Classfication'!Print_Area</vt:lpstr>
      <vt:lpstr>'Comparison-Function'!Print_Area</vt:lpstr>
      <vt:lpstr>Endowment!Print_Area</vt:lpstr>
      <vt:lpstr>'Exp by Classification'!Print_Area</vt:lpstr>
      <vt:lpstr>'Exp by Function'!Print_Area</vt:lpstr>
      <vt:lpstr>'Exp Summary'!Print_Area</vt:lpstr>
      <vt:lpstr>Graph!Print_Area</vt:lpstr>
      <vt:lpstr>'Graph Compare'!Print_Area</vt:lpstr>
      <vt:lpstr>'Plant-Regular'!Print_Area</vt:lpstr>
      <vt:lpstr>Restricted!Print_Area</vt:lpstr>
      <vt:lpstr>'Rev Summ'!Print_Area</vt:lpstr>
      <vt:lpstr>'Section 140.0045'!Print_Area</vt:lpstr>
      <vt:lpstr>Summary!Print_Area</vt:lpstr>
      <vt:lpstr>Print_Area</vt:lpstr>
      <vt:lpstr>Auxiliary!Print_Titles</vt:lpstr>
      <vt:lpstr>Endowment!Print_Titles</vt:lpstr>
      <vt:lpstr>Restricted!Print_Titles</vt:lpstr>
      <vt:lpstr>'Section 140.0045'!Print_Titles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nsanchez</dc:creator>
  <cp:keywords/>
  <dc:description/>
  <cp:lastModifiedBy>Martha N. Perez</cp:lastModifiedBy>
  <cp:lastPrinted>2021-09-08T14:00:18Z</cp:lastPrinted>
  <dcterms:created xsi:type="dcterms:W3CDTF">2003-06-02T16:31:40Z</dcterms:created>
  <dcterms:modified xsi:type="dcterms:W3CDTF">2021-09-08T14:43:06Z</dcterms:modified>
</cp:coreProperties>
</file>